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trlProps/ctrlProp4.xml" ContentType="application/vnd.ms-excel.controlpropertie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questwindows.sharepoint.com/sites/SupplyChain/Canada/SCHEDULING/Service/"/>
    </mc:Choice>
  </mc:AlternateContent>
  <xr:revisionPtr revIDLastSave="472" documentId="13_ncr:1_{C69BF591-F9BC-45EF-8392-3BE110826DF6}" xr6:coauthVersionLast="47" xr6:coauthVersionMax="47" xr10:uidLastSave="{5D856CD2-7F5A-4C94-887F-C17CAD44AF09}"/>
  <bookViews>
    <workbookView xWindow="-28920" yWindow="-120" windowWidth="29040" windowHeight="15720" tabRatio="877" xr2:uid="{00000000-000D-0000-FFFF-FFFF00000000}"/>
  </bookViews>
  <sheets>
    <sheet name="SR Form" sheetId="15" r:id="rId1"/>
    <sheet name="Extrusion" sheetId="8" r:id="rId2"/>
    <sheet name="Hardware" sheetId="9" r:id="rId3"/>
    <sheet name="Brakeshape" sheetId="25" r:id="rId4"/>
    <sheet name="Glass" sheetId="24" r:id="rId5"/>
    <sheet name="Panel" sheetId="28" r:id="rId6"/>
    <sheet name="Consumables Order-ForPurchasing" sheetId="22" state="veryHidden" r:id="rId7"/>
    <sheet name="Consumables Packaging Slip" sheetId="23" state="veryHidden" r:id="rId8"/>
    <sheet name="Consumables" sheetId="21" r:id="rId9"/>
    <sheet name="Complete Window" sheetId="3" r:id="rId10"/>
    <sheet name="Awning-Casement" sheetId="18" r:id="rId11"/>
    <sheet name="Door" sheetId="17" r:id="rId12"/>
    <sheet name="Screen" sheetId="40" r:id="rId13"/>
    <sheet name="Service" sheetId="16" state="veryHidden" r:id="rId14"/>
    <sheet name="Glass Order Entry - Canada" sheetId="47" state="veryHidden" r:id="rId15"/>
    <sheet name="Glass Order Entry - USA" sheetId="48" state="veryHidden" r:id="rId16"/>
  </sheets>
  <externalReferences>
    <externalReference r:id="rId17"/>
    <externalReference r:id="rId18"/>
  </externalReferences>
  <definedNames>
    <definedName name="_xlnm._FilterDatabase" localSheetId="14" hidden="1">'Glass Order Entry - Canada'!$AG$4:$BE$4</definedName>
    <definedName name="_xlnm._FilterDatabase" localSheetId="15" hidden="1">'Glass Order Entry - USA'!#REF!</definedName>
    <definedName name="new">'[1]SR Form'!#REF!</definedName>
    <definedName name="no">'[1]SR Form'!#REF!</definedName>
    <definedName name="_xlnm.Print_Area" localSheetId="10">'Awning-Casement'!$A$1:$N$50</definedName>
    <definedName name="_xlnm.Print_Area" localSheetId="3">Brakeshape!$A$1:$M$48</definedName>
    <definedName name="_xlnm.Print_Area" localSheetId="9">'Complete Window'!$A$1:$L$46</definedName>
    <definedName name="_xlnm.Print_Area" localSheetId="11">Door!$A$1:$N$82</definedName>
    <definedName name="_xlnm.Print_Area" localSheetId="4">Glass!$A$1:$P$63</definedName>
    <definedName name="_xlnm.Print_Area" localSheetId="14">'Glass Order Entry - Canada'!$A$3:$BE$21</definedName>
    <definedName name="_xlnm.Print_Area" localSheetId="15">'Glass Order Entry - USA'!$A$4:$BK$60</definedName>
    <definedName name="_xlnm.Print_Area" localSheetId="5">Panel!$A$1:$N$48</definedName>
    <definedName name="_xlnm.Print_Area" localSheetId="0">'SR Form'!$A$6:$G$56</definedName>
    <definedName name="Reference" localSheetId="14">'[2]SR Form'!#REF!</definedName>
    <definedName name="Reference" localSheetId="15">'[2]SR Form'!#REF!</definedName>
    <definedName name="Reference">'SR Form'!#REF!</definedName>
    <definedName name="Timestamp" localSheetId="14">'[2]SR Form'!#REF!</definedName>
    <definedName name="Timestamp" localSheetId="15">'[2]SR Form'!#REF!</definedName>
    <definedName name="Timestamp">'SR Form'!#REF!</definedName>
    <definedName name="Type" localSheetId="14">#REF!</definedName>
    <definedName name="Type" localSheetId="15">#REF!</definedName>
    <definedName name="Type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2" i="17" l="1"/>
  <c r="A35" i="17"/>
  <c r="A38" i="17"/>
  <c r="A41" i="17"/>
  <c r="A44" i="17"/>
  <c r="A47" i="17"/>
  <c r="A29" i="17"/>
  <c r="AA2" i="21" a="1"/>
  <c r="AA2" i="21" s="1"/>
  <c r="I6" i="21" l="1"/>
  <c r="J6" i="21"/>
  <c r="I7" i="21"/>
  <c r="J7" i="21"/>
  <c r="I8" i="21"/>
  <c r="J8" i="21"/>
  <c r="I9" i="21"/>
  <c r="J9" i="21"/>
  <c r="I10" i="21"/>
  <c r="J10" i="21"/>
  <c r="I11" i="21"/>
  <c r="J11" i="21"/>
  <c r="I12" i="21"/>
  <c r="J12" i="21"/>
  <c r="I13" i="21"/>
  <c r="J13" i="21"/>
  <c r="I14" i="21"/>
  <c r="J14" i="21"/>
  <c r="I15" i="21"/>
  <c r="J15" i="21"/>
  <c r="I16" i="21"/>
  <c r="J16" i="21"/>
  <c r="I17" i="21"/>
  <c r="J17" i="21"/>
  <c r="I18" i="21"/>
  <c r="J18" i="21"/>
  <c r="I19" i="21"/>
  <c r="J19" i="21"/>
  <c r="I20" i="21"/>
  <c r="J20" i="21"/>
  <c r="I21" i="21"/>
  <c r="J21" i="21"/>
  <c r="I22" i="21"/>
  <c r="J22" i="21"/>
  <c r="I23" i="21"/>
  <c r="J23" i="21"/>
  <c r="I24" i="21"/>
  <c r="J24" i="21"/>
  <c r="I25" i="21"/>
  <c r="J25" i="21"/>
  <c r="I26" i="21"/>
  <c r="J26" i="21"/>
  <c r="I27" i="21"/>
  <c r="J27" i="21"/>
  <c r="I28" i="21"/>
  <c r="J28" i="21"/>
  <c r="I29" i="21"/>
  <c r="J29" i="21"/>
  <c r="I30" i="21"/>
  <c r="J30" i="21"/>
  <c r="I31" i="21"/>
  <c r="J31" i="21"/>
  <c r="D8" i="21"/>
  <c r="E8" i="21"/>
  <c r="F8" i="21"/>
  <c r="D9" i="21"/>
  <c r="E9" i="21"/>
  <c r="F9" i="21"/>
  <c r="D10" i="21"/>
  <c r="E10" i="21"/>
  <c r="F10" i="21"/>
  <c r="D11" i="21"/>
  <c r="E11" i="21"/>
  <c r="F11" i="21"/>
  <c r="D12" i="21"/>
  <c r="E12" i="21"/>
  <c r="F12" i="21"/>
  <c r="D13" i="21"/>
  <c r="E13" i="21"/>
  <c r="F13" i="21"/>
  <c r="D14" i="21"/>
  <c r="E14" i="21"/>
  <c r="F14" i="21"/>
  <c r="D15" i="21"/>
  <c r="E15" i="21"/>
  <c r="F15" i="21"/>
  <c r="D16" i="21"/>
  <c r="E16" i="21"/>
  <c r="F16" i="21"/>
  <c r="D17" i="21"/>
  <c r="E17" i="21"/>
  <c r="F17" i="21"/>
  <c r="D18" i="21"/>
  <c r="E18" i="21"/>
  <c r="F18" i="21"/>
  <c r="D19" i="21"/>
  <c r="E19" i="21"/>
  <c r="F19" i="21"/>
  <c r="D20" i="21"/>
  <c r="E20" i="21"/>
  <c r="F20" i="21"/>
  <c r="D21" i="21"/>
  <c r="E21" i="21"/>
  <c r="F21" i="21"/>
  <c r="D22" i="21"/>
  <c r="E22" i="21"/>
  <c r="F22" i="21"/>
  <c r="D23" i="21"/>
  <c r="E23" i="21"/>
  <c r="F23" i="21"/>
  <c r="D24" i="21"/>
  <c r="E24" i="21"/>
  <c r="F24" i="21"/>
  <c r="D25" i="21"/>
  <c r="E25" i="21"/>
  <c r="F25" i="21"/>
  <c r="D26" i="21"/>
  <c r="E26" i="21"/>
  <c r="F26" i="21"/>
  <c r="D27" i="21"/>
  <c r="E27" i="21"/>
  <c r="F27" i="21"/>
  <c r="D28" i="21"/>
  <c r="E28" i="21"/>
  <c r="F28" i="21"/>
  <c r="D29" i="21"/>
  <c r="E29" i="21"/>
  <c r="F29" i="21"/>
  <c r="D30" i="21"/>
  <c r="E30" i="21"/>
  <c r="F30" i="21"/>
  <c r="D31" i="21"/>
  <c r="E31" i="21"/>
  <c r="F31" i="21"/>
  <c r="D6" i="21"/>
  <c r="E6" i="21"/>
  <c r="F6" i="21"/>
  <c r="D7" i="21"/>
  <c r="E7" i="21"/>
  <c r="F7" i="21"/>
  <c r="J5" i="21"/>
  <c r="I5" i="21"/>
  <c r="F5" i="21"/>
  <c r="E5" i="21"/>
  <c r="D5" i="21"/>
  <c r="F9" i="15" l="1"/>
  <c r="B7" i="22" l="1" a="1"/>
  <c r="B7" i="22" s="1"/>
  <c r="B8" i="22" a="1"/>
  <c r="B8" i="22" s="1"/>
  <c r="B9" i="22" a="1"/>
  <c r="B9" i="22" s="1"/>
  <c r="B10" i="22" a="1"/>
  <c r="B10" i="22" s="1"/>
  <c r="B11" i="22" a="1"/>
  <c r="B11" i="22" s="1"/>
  <c r="B12" i="22" a="1"/>
  <c r="B12" i="22" s="1"/>
  <c r="B13" i="22" a="1"/>
  <c r="B13" i="22" s="1"/>
  <c r="B14" i="22" a="1"/>
  <c r="B14" i="22" s="1"/>
  <c r="B15" i="22" a="1"/>
  <c r="B15" i="22" s="1"/>
  <c r="B16" i="22" a="1"/>
  <c r="B16" i="22" s="1"/>
  <c r="B17" i="22" a="1"/>
  <c r="B17" i="22" s="1"/>
  <c r="B18" i="22" a="1"/>
  <c r="B18" i="22" s="1"/>
  <c r="B19" i="22" a="1"/>
  <c r="B19" i="22" s="1"/>
  <c r="B20" i="22" a="1"/>
  <c r="B20" i="22" s="1"/>
  <c r="B21" i="22" a="1"/>
  <c r="B21" i="22" s="1"/>
  <c r="B22" i="22" a="1"/>
  <c r="B22" i="22" s="1"/>
  <c r="B23" i="22" a="1"/>
  <c r="B23" i="22" s="1"/>
  <c r="B5" i="22" a="1"/>
  <c r="B5" i="22" s="1"/>
  <c r="A6" i="40"/>
  <c r="A11" i="8"/>
  <c r="A9" i="8"/>
  <c r="BK6" i="48"/>
  <c r="A7" i="24"/>
  <c r="BK7" i="48" s="1"/>
  <c r="BK8" i="48"/>
  <c r="A9" i="24"/>
  <c r="BK9" i="48" s="1"/>
  <c r="A10" i="24"/>
  <c r="BK10" i="48" s="1"/>
  <c r="A11" i="24"/>
  <c r="BK11" i="48" s="1"/>
  <c r="A12" i="24"/>
  <c r="BK12" i="48" s="1"/>
  <c r="A13" i="24"/>
  <c r="BK13" i="48" s="1"/>
  <c r="A14" i="24"/>
  <c r="BK14" i="48" s="1"/>
  <c r="A15" i="24"/>
  <c r="BK15" i="48" s="1"/>
  <c r="A16" i="24"/>
  <c r="BK16" i="48" s="1"/>
  <c r="A17" i="24"/>
  <c r="BK17" i="48" s="1"/>
  <c r="A18" i="24"/>
  <c r="BK18" i="48" s="1"/>
  <c r="A19" i="24"/>
  <c r="BK19" i="48" s="1"/>
  <c r="A20" i="24"/>
  <c r="BK20" i="48" s="1"/>
  <c r="A21" i="24"/>
  <c r="BK21" i="48" s="1"/>
  <c r="A22" i="24"/>
  <c r="BK22" i="48" s="1"/>
  <c r="A23" i="24"/>
  <c r="BK23" i="48" s="1"/>
  <c r="BK5" i="48"/>
  <c r="E5" i="18"/>
  <c r="E5" i="3"/>
  <c r="AQ6" i="47"/>
  <c r="AQ7" i="47"/>
  <c r="AQ8" i="47"/>
  <c r="AQ9" i="47"/>
  <c r="AQ10" i="47"/>
  <c r="AQ11" i="47"/>
  <c r="AQ12" i="47"/>
  <c r="AQ13" i="47"/>
  <c r="AQ14" i="47"/>
  <c r="AQ15" i="47"/>
  <c r="AQ16" i="47"/>
  <c r="AQ17" i="47"/>
  <c r="AQ18" i="47"/>
  <c r="AQ19" i="47"/>
  <c r="AQ20" i="47"/>
  <c r="AQ21" i="47"/>
  <c r="AQ5" i="47"/>
  <c r="AP6" i="47"/>
  <c r="AP7" i="47"/>
  <c r="AP8" i="47"/>
  <c r="AP9" i="47"/>
  <c r="AP10" i="47"/>
  <c r="AP11" i="47"/>
  <c r="AP12" i="47"/>
  <c r="AP13" i="47"/>
  <c r="AP14" i="47"/>
  <c r="AP15" i="47"/>
  <c r="AP16" i="47"/>
  <c r="AP17" i="47"/>
  <c r="AP18" i="47"/>
  <c r="AP19" i="47"/>
  <c r="AP20" i="47"/>
  <c r="AP21" i="47"/>
  <c r="AP5" i="47"/>
  <c r="AO6" i="47"/>
  <c r="AO7" i="47"/>
  <c r="AO8" i="47"/>
  <c r="AO9" i="47"/>
  <c r="AO10" i="47"/>
  <c r="AO11" i="47"/>
  <c r="AO12" i="47"/>
  <c r="AO13" i="47"/>
  <c r="AO14" i="47"/>
  <c r="AO15" i="47"/>
  <c r="AO16" i="47"/>
  <c r="AO17" i="47"/>
  <c r="AO18" i="47"/>
  <c r="AO19" i="47"/>
  <c r="AO20" i="47"/>
  <c r="AO21" i="47"/>
  <c r="AO5" i="47"/>
  <c r="AN6" i="47"/>
  <c r="AN7" i="47"/>
  <c r="AN8" i="47"/>
  <c r="AN9" i="47"/>
  <c r="AN10" i="47"/>
  <c r="AN11" i="47"/>
  <c r="AN12" i="47"/>
  <c r="AN13" i="47"/>
  <c r="AN14" i="47"/>
  <c r="AN15" i="47"/>
  <c r="AN16" i="47"/>
  <c r="AN17" i="47"/>
  <c r="AN18" i="47"/>
  <c r="AN19" i="47"/>
  <c r="AN20" i="47"/>
  <c r="AN21" i="47"/>
  <c r="AN5" i="47"/>
  <c r="AK6" i="47"/>
  <c r="AK7" i="47"/>
  <c r="AK8" i="47"/>
  <c r="AK9" i="47"/>
  <c r="AK10" i="47"/>
  <c r="AK11" i="47"/>
  <c r="AK12" i="47"/>
  <c r="AK13" i="47"/>
  <c r="AK14" i="47"/>
  <c r="AK15" i="47"/>
  <c r="AK16" i="47"/>
  <c r="AK17" i="47"/>
  <c r="AK18" i="47"/>
  <c r="AK19" i="47"/>
  <c r="AK20" i="47"/>
  <c r="AK21" i="47"/>
  <c r="AK5" i="47"/>
  <c r="AI6" i="47"/>
  <c r="AI7" i="47"/>
  <c r="AI8" i="47"/>
  <c r="AI9" i="47"/>
  <c r="AI10" i="47"/>
  <c r="AI11" i="47"/>
  <c r="AI12" i="47"/>
  <c r="AI13" i="47"/>
  <c r="AI14" i="47"/>
  <c r="AI15" i="47"/>
  <c r="AI16" i="47"/>
  <c r="AI17" i="47"/>
  <c r="AI18" i="47"/>
  <c r="AI19" i="47"/>
  <c r="AI20" i="47"/>
  <c r="AI21" i="47"/>
  <c r="AI5" i="47"/>
  <c r="AH6" i="47"/>
  <c r="AH7" i="47"/>
  <c r="AH8" i="47"/>
  <c r="AH9" i="47"/>
  <c r="AH10" i="47"/>
  <c r="AH11" i="47"/>
  <c r="AH12" i="47"/>
  <c r="AH13" i="47"/>
  <c r="AH14" i="47"/>
  <c r="AH15" i="47"/>
  <c r="AH16" i="47"/>
  <c r="AH17" i="47"/>
  <c r="AH18" i="47"/>
  <c r="AH19" i="47"/>
  <c r="AH20" i="47"/>
  <c r="AH21" i="47"/>
  <c r="AH5" i="47"/>
  <c r="AG6" i="47"/>
  <c r="AG7" i="47"/>
  <c r="AG8" i="47"/>
  <c r="AG9" i="47"/>
  <c r="AG10" i="47"/>
  <c r="AG11" i="47"/>
  <c r="AG12" i="47"/>
  <c r="AG13" i="47"/>
  <c r="AG14" i="47"/>
  <c r="AG15" i="47"/>
  <c r="AG16" i="47"/>
  <c r="AG17" i="47"/>
  <c r="AG18" i="47"/>
  <c r="AG19" i="47"/>
  <c r="AG20" i="47"/>
  <c r="AG21" i="47"/>
  <c r="AG5" i="47"/>
  <c r="AX6" i="48"/>
  <c r="AX7" i="48"/>
  <c r="AX8" i="48"/>
  <c r="AX9" i="48"/>
  <c r="AX10" i="48"/>
  <c r="AX11" i="48"/>
  <c r="AX12" i="48"/>
  <c r="AX13" i="48"/>
  <c r="AX14" i="48"/>
  <c r="AX15" i="48"/>
  <c r="AX16" i="48"/>
  <c r="AX17" i="48"/>
  <c r="AX18" i="48"/>
  <c r="AX19" i="48"/>
  <c r="AX20" i="48"/>
  <c r="AX21" i="48"/>
  <c r="AX22" i="48"/>
  <c r="AX23" i="48"/>
  <c r="AX24" i="48"/>
  <c r="AX25" i="48"/>
  <c r="AX26" i="48"/>
  <c r="AX27" i="48"/>
  <c r="AX28" i="48"/>
  <c r="AX29" i="48"/>
  <c r="AX30" i="48"/>
  <c r="AX31" i="48"/>
  <c r="AX32" i="48"/>
  <c r="AX33" i="48"/>
  <c r="AX34" i="48"/>
  <c r="AX35" i="48"/>
  <c r="AX36" i="48"/>
  <c r="AX37" i="48"/>
  <c r="AX38" i="48"/>
  <c r="AX39" i="48"/>
  <c r="AX40" i="48"/>
  <c r="AX41" i="48"/>
  <c r="AX42" i="48"/>
  <c r="AX43" i="48"/>
  <c r="AX44" i="48"/>
  <c r="AX45" i="48"/>
  <c r="AX46" i="48"/>
  <c r="AX47" i="48"/>
  <c r="AX48" i="48"/>
  <c r="AX49" i="48"/>
  <c r="AX50" i="48"/>
  <c r="AX5" i="48"/>
  <c r="AU6" i="48"/>
  <c r="AU7" i="48"/>
  <c r="AU8" i="48"/>
  <c r="AU9" i="48"/>
  <c r="AU10" i="48"/>
  <c r="AU11" i="48"/>
  <c r="AU12" i="48"/>
  <c r="AU13" i="48"/>
  <c r="AU14" i="48"/>
  <c r="AU15" i="48"/>
  <c r="AU16" i="48"/>
  <c r="AU17" i="48"/>
  <c r="AU18" i="48"/>
  <c r="AU19" i="48"/>
  <c r="AU20" i="48"/>
  <c r="AU21" i="48"/>
  <c r="AU22" i="48"/>
  <c r="AU23" i="48"/>
  <c r="AU24" i="48"/>
  <c r="AU25" i="48"/>
  <c r="AU26" i="48"/>
  <c r="AU27" i="48"/>
  <c r="AU28" i="48"/>
  <c r="AU29" i="48"/>
  <c r="AU30" i="48"/>
  <c r="AU31" i="48"/>
  <c r="AU32" i="48"/>
  <c r="AU33" i="48"/>
  <c r="AU34" i="48"/>
  <c r="AU35" i="48"/>
  <c r="AU36" i="48"/>
  <c r="AU37" i="48"/>
  <c r="AU38" i="48"/>
  <c r="AU39" i="48"/>
  <c r="AU40" i="48"/>
  <c r="AU41" i="48"/>
  <c r="AU42" i="48"/>
  <c r="AU43" i="48"/>
  <c r="AU44" i="48"/>
  <c r="AU45" i="48"/>
  <c r="AU46" i="48"/>
  <c r="AU47" i="48"/>
  <c r="AU48" i="48"/>
  <c r="AU49" i="48"/>
  <c r="AU50" i="48"/>
  <c r="AU5" i="48"/>
  <c r="AM6" i="48"/>
  <c r="AM7" i="48"/>
  <c r="AM8" i="48"/>
  <c r="AM9" i="48"/>
  <c r="AM10" i="48"/>
  <c r="AM11" i="48"/>
  <c r="AM12" i="48"/>
  <c r="AM13" i="48"/>
  <c r="AM14" i="48"/>
  <c r="AM15" i="48"/>
  <c r="AM16" i="48"/>
  <c r="AM17" i="48"/>
  <c r="AM18" i="48"/>
  <c r="AM19" i="48"/>
  <c r="AM20" i="48"/>
  <c r="AM21" i="48"/>
  <c r="AM22" i="48"/>
  <c r="AM23" i="48"/>
  <c r="AM24" i="48"/>
  <c r="AM25" i="48"/>
  <c r="AM26" i="48"/>
  <c r="AM27" i="48"/>
  <c r="AM28" i="48"/>
  <c r="AM29" i="48"/>
  <c r="AM30" i="48"/>
  <c r="AM31" i="48"/>
  <c r="AM32" i="48"/>
  <c r="AM33" i="48"/>
  <c r="AM34" i="48"/>
  <c r="AM35" i="48"/>
  <c r="AM36" i="48"/>
  <c r="AM37" i="48"/>
  <c r="AM38" i="48"/>
  <c r="AM39" i="48"/>
  <c r="AM40" i="48"/>
  <c r="AM41" i="48"/>
  <c r="AM42" i="48"/>
  <c r="AM43" i="48"/>
  <c r="AM44" i="48"/>
  <c r="AM45" i="48"/>
  <c r="AM46" i="48"/>
  <c r="AM47" i="48"/>
  <c r="AM48" i="48"/>
  <c r="AM49" i="48"/>
  <c r="AM50" i="48"/>
  <c r="AM5" i="48"/>
  <c r="AK6" i="48"/>
  <c r="AK7" i="48"/>
  <c r="AK8" i="48"/>
  <c r="AK9" i="48"/>
  <c r="AK10" i="48"/>
  <c r="AK11" i="48"/>
  <c r="AK12" i="48"/>
  <c r="AK13" i="48"/>
  <c r="AK14" i="48"/>
  <c r="AK15" i="48"/>
  <c r="AK16" i="48"/>
  <c r="AK17" i="48"/>
  <c r="AK18" i="48"/>
  <c r="AK19" i="48"/>
  <c r="AK20" i="48"/>
  <c r="AK21" i="48"/>
  <c r="AK22" i="48"/>
  <c r="AK23" i="48"/>
  <c r="AK24" i="48"/>
  <c r="AK25" i="48"/>
  <c r="AK26" i="48"/>
  <c r="AK27" i="48"/>
  <c r="AK28" i="48"/>
  <c r="AK29" i="48"/>
  <c r="AK30" i="48"/>
  <c r="AK31" i="48"/>
  <c r="AK32" i="48"/>
  <c r="AK33" i="48"/>
  <c r="AK34" i="48"/>
  <c r="AK35" i="48"/>
  <c r="AK36" i="48"/>
  <c r="AK37" i="48"/>
  <c r="AK38" i="48"/>
  <c r="AK39" i="48"/>
  <c r="AK40" i="48"/>
  <c r="AK41" i="48"/>
  <c r="AK42" i="48"/>
  <c r="AK43" i="48"/>
  <c r="AK44" i="48"/>
  <c r="AK45" i="48"/>
  <c r="AK46" i="48"/>
  <c r="AK47" i="48"/>
  <c r="AK48" i="48"/>
  <c r="AK49" i="48"/>
  <c r="AK50" i="48"/>
  <c r="AK5" i="48"/>
  <c r="AH6" i="48"/>
  <c r="AG6" i="48" s="1"/>
  <c r="AH7" i="48"/>
  <c r="AG7" i="48" s="1"/>
  <c r="AH8" i="48"/>
  <c r="AG8" i="48" s="1"/>
  <c r="AH9" i="48"/>
  <c r="AG9" i="48" s="1"/>
  <c r="AH10" i="48"/>
  <c r="AG10" i="48" s="1"/>
  <c r="AH11" i="48"/>
  <c r="AG11" i="48" s="1"/>
  <c r="AH12" i="48"/>
  <c r="AG12" i="48" s="1"/>
  <c r="AH13" i="48"/>
  <c r="AG13" i="48" s="1"/>
  <c r="AH14" i="48"/>
  <c r="AG14" i="48" s="1"/>
  <c r="AH15" i="48"/>
  <c r="AG15" i="48" s="1"/>
  <c r="AH16" i="48"/>
  <c r="AG16" i="48" s="1"/>
  <c r="AH17" i="48"/>
  <c r="AG17" i="48" s="1"/>
  <c r="AH18" i="48"/>
  <c r="AG18" i="48" s="1"/>
  <c r="AH19" i="48"/>
  <c r="AG19" i="48" s="1"/>
  <c r="AH20" i="48"/>
  <c r="AG20" i="48" s="1"/>
  <c r="AH21" i="48"/>
  <c r="AG21" i="48" s="1"/>
  <c r="AH22" i="48"/>
  <c r="AH23" i="48"/>
  <c r="AH25" i="48"/>
  <c r="AH26" i="48"/>
  <c r="AH27" i="48"/>
  <c r="AH28" i="48"/>
  <c r="AH29" i="48"/>
  <c r="AH30" i="48"/>
  <c r="AH31" i="48"/>
  <c r="AH32" i="48"/>
  <c r="AH33" i="48"/>
  <c r="AH34" i="48"/>
  <c r="AH35" i="48"/>
  <c r="AH36" i="48"/>
  <c r="AH37" i="48"/>
  <c r="AH38" i="48"/>
  <c r="AH39" i="48"/>
  <c r="AH40" i="48"/>
  <c r="AH41" i="48"/>
  <c r="AH42" i="48"/>
  <c r="AH43" i="48"/>
  <c r="AH44" i="48"/>
  <c r="AH45" i="48"/>
  <c r="AH46" i="48"/>
  <c r="AH47" i="48"/>
  <c r="AH48" i="48"/>
  <c r="AH49" i="48"/>
  <c r="AH50" i="48"/>
  <c r="AH5" i="48"/>
  <c r="AG5" i="48" s="1"/>
  <c r="D22" i="22" l="1"/>
  <c r="C22" i="22"/>
  <c r="H22" i="22"/>
  <c r="D14" i="22"/>
  <c r="C14" i="22"/>
  <c r="H14" i="22"/>
  <c r="C21" i="22"/>
  <c r="H21" i="22"/>
  <c r="D21" i="22"/>
  <c r="D13" i="22"/>
  <c r="C13" i="22"/>
  <c r="H13" i="22"/>
  <c r="D20" i="22"/>
  <c r="C20" i="22"/>
  <c r="H20" i="22"/>
  <c r="C12" i="22"/>
  <c r="H12" i="22"/>
  <c r="D12" i="22"/>
  <c r="H19" i="22"/>
  <c r="D19" i="22"/>
  <c r="C19" i="22"/>
  <c r="C11" i="22"/>
  <c r="H11" i="22"/>
  <c r="D11" i="22"/>
  <c r="H18" i="22"/>
  <c r="D18" i="22"/>
  <c r="C18" i="22"/>
  <c r="H10" i="22"/>
  <c r="D10" i="22"/>
  <c r="C10" i="22"/>
  <c r="H17" i="22"/>
  <c r="D17" i="22"/>
  <c r="C17" i="22"/>
  <c r="H9" i="22"/>
  <c r="D9" i="22"/>
  <c r="C9" i="22"/>
  <c r="H16" i="22"/>
  <c r="D16" i="22"/>
  <c r="C16" i="22"/>
  <c r="H8" i="22"/>
  <c r="D8" i="22"/>
  <c r="C8" i="22"/>
  <c r="D23" i="22"/>
  <c r="C23" i="22"/>
  <c r="H23" i="22"/>
  <c r="H15" i="22"/>
  <c r="D15" i="22"/>
  <c r="C15" i="22"/>
  <c r="D7" i="22"/>
  <c r="C7" i="22"/>
  <c r="H7" i="22"/>
  <c r="B5" i="23"/>
  <c r="C5" i="22"/>
  <c r="AR17" i="16"/>
  <c r="AR18" i="16"/>
  <c r="AR19" i="16"/>
  <c r="AR20" i="16"/>
  <c r="AR21" i="16"/>
  <c r="AR22" i="16"/>
  <c r="AR23" i="16"/>
  <c r="AR24" i="16"/>
  <c r="AR25" i="16"/>
  <c r="AR26" i="16"/>
  <c r="AR27" i="16"/>
  <c r="AR28" i="16"/>
  <c r="AR29" i="16"/>
  <c r="AR30" i="16"/>
  <c r="AR31" i="16"/>
  <c r="AR32" i="16"/>
  <c r="AR33" i="16"/>
  <c r="AJ22" i="48" s="1"/>
  <c r="AR34" i="16"/>
  <c r="AJ23" i="48" s="1"/>
  <c r="AR35" i="16"/>
  <c r="AJ24" i="48" s="1"/>
  <c r="AR36" i="16"/>
  <c r="AJ25" i="48" s="1"/>
  <c r="AR37" i="16"/>
  <c r="AJ26" i="48" s="1"/>
  <c r="AR38" i="16"/>
  <c r="AJ27" i="48" s="1"/>
  <c r="AR39" i="16"/>
  <c r="AJ28" i="48" s="1"/>
  <c r="AR40" i="16"/>
  <c r="AJ29" i="48" s="1"/>
  <c r="AR41" i="16"/>
  <c r="AJ30" i="48" s="1"/>
  <c r="AR42" i="16"/>
  <c r="AJ31" i="48" s="1"/>
  <c r="AR43" i="16"/>
  <c r="AJ32" i="48" s="1"/>
  <c r="AR44" i="16"/>
  <c r="AJ33" i="48" s="1"/>
  <c r="AR45" i="16"/>
  <c r="AJ34" i="48" s="1"/>
  <c r="AR46" i="16"/>
  <c r="AJ35" i="48" s="1"/>
  <c r="AR47" i="16"/>
  <c r="AJ36" i="48" s="1"/>
  <c r="AR48" i="16"/>
  <c r="AJ37" i="48" s="1"/>
  <c r="AR49" i="16"/>
  <c r="AJ38" i="48" s="1"/>
  <c r="AR50" i="16"/>
  <c r="AJ39" i="48" s="1"/>
  <c r="AR51" i="16"/>
  <c r="AJ40" i="48" s="1"/>
  <c r="AR52" i="16"/>
  <c r="AJ41" i="48" s="1"/>
  <c r="AR53" i="16"/>
  <c r="AJ42" i="48" s="1"/>
  <c r="AR54" i="16"/>
  <c r="AJ43" i="48" s="1"/>
  <c r="AR55" i="16"/>
  <c r="AJ44" i="48" s="1"/>
  <c r="AR56" i="16"/>
  <c r="AJ45" i="48" s="1"/>
  <c r="AR57" i="16"/>
  <c r="AJ46" i="48" s="1"/>
  <c r="AR58" i="16"/>
  <c r="AJ47" i="48" s="1"/>
  <c r="AR59" i="16"/>
  <c r="AJ48" i="48" s="1"/>
  <c r="AR60" i="16"/>
  <c r="AJ49" i="48" s="1"/>
  <c r="AR61" i="16"/>
  <c r="AJ50" i="48" s="1"/>
  <c r="AR62" i="16"/>
  <c r="AR63" i="16"/>
  <c r="AR64" i="16"/>
  <c r="AR65" i="16"/>
  <c r="AR66" i="16"/>
  <c r="AR16" i="16"/>
  <c r="AQ17" i="16"/>
  <c r="AQ18" i="16"/>
  <c r="AQ19" i="16"/>
  <c r="AQ20" i="16"/>
  <c r="AQ21" i="16"/>
  <c r="AQ22" i="16"/>
  <c r="AQ23" i="16"/>
  <c r="AQ24" i="16"/>
  <c r="AQ25" i="16"/>
  <c r="AQ26" i="16"/>
  <c r="AQ27" i="16"/>
  <c r="AQ28" i="16"/>
  <c r="AQ29" i="16"/>
  <c r="AQ30" i="16"/>
  <c r="AQ31" i="16"/>
  <c r="AQ32" i="16"/>
  <c r="AQ33" i="16"/>
  <c r="AI22" i="48" s="1"/>
  <c r="AQ34" i="16"/>
  <c r="AI23" i="48" s="1"/>
  <c r="AQ35" i="16"/>
  <c r="AI24" i="48" s="1"/>
  <c r="AQ36" i="16"/>
  <c r="AI25" i="48" s="1"/>
  <c r="AQ37" i="16"/>
  <c r="AI26" i="48" s="1"/>
  <c r="AQ38" i="16"/>
  <c r="AI27" i="48" s="1"/>
  <c r="AQ39" i="16"/>
  <c r="AI28" i="48" s="1"/>
  <c r="AQ40" i="16"/>
  <c r="AI29" i="48" s="1"/>
  <c r="AQ41" i="16"/>
  <c r="AI30" i="48" s="1"/>
  <c r="AQ42" i="16"/>
  <c r="AI31" i="48" s="1"/>
  <c r="AQ43" i="16"/>
  <c r="AI32" i="48" s="1"/>
  <c r="AQ44" i="16"/>
  <c r="AI33" i="48" s="1"/>
  <c r="AQ45" i="16"/>
  <c r="AI34" i="48" s="1"/>
  <c r="AQ46" i="16"/>
  <c r="AI35" i="48" s="1"/>
  <c r="AQ47" i="16"/>
  <c r="AI36" i="48" s="1"/>
  <c r="AQ48" i="16"/>
  <c r="AI37" i="48" s="1"/>
  <c r="AQ49" i="16"/>
  <c r="AI38" i="48" s="1"/>
  <c r="AQ50" i="16"/>
  <c r="AI39" i="48" s="1"/>
  <c r="AQ51" i="16"/>
  <c r="AI40" i="48" s="1"/>
  <c r="AQ52" i="16"/>
  <c r="AI41" i="48" s="1"/>
  <c r="AQ53" i="16"/>
  <c r="AI42" i="48" s="1"/>
  <c r="AQ54" i="16"/>
  <c r="AI43" i="48" s="1"/>
  <c r="AQ55" i="16"/>
  <c r="AI44" i="48" s="1"/>
  <c r="AQ56" i="16"/>
  <c r="AI45" i="48" s="1"/>
  <c r="AQ57" i="16"/>
  <c r="AI46" i="48" s="1"/>
  <c r="AQ58" i="16"/>
  <c r="AI47" i="48" s="1"/>
  <c r="AQ59" i="16"/>
  <c r="AI48" i="48" s="1"/>
  <c r="AQ60" i="16"/>
  <c r="AI49" i="48" s="1"/>
  <c r="AQ61" i="16"/>
  <c r="AI50" i="48" s="1"/>
  <c r="AQ62" i="16"/>
  <c r="AQ63" i="16"/>
  <c r="AQ64" i="16"/>
  <c r="AQ65" i="16"/>
  <c r="AQ66" i="16"/>
  <c r="AQ16" i="16"/>
  <c r="A10" i="8"/>
  <c r="A8" i="8"/>
  <c r="A6" i="28"/>
  <c r="A13" i="8"/>
  <c r="A12" i="8"/>
  <c r="A7" i="8"/>
  <c r="A6" i="8"/>
  <c r="A5" i="8"/>
  <c r="E7" i="18"/>
  <c r="E8" i="18"/>
  <c r="E9" i="18"/>
  <c r="E10" i="18"/>
  <c r="E11" i="18"/>
  <c r="E12" i="18"/>
  <c r="E13" i="18"/>
  <c r="E14" i="18"/>
  <c r="E15" i="18"/>
  <c r="E16" i="18"/>
  <c r="E17" i="18"/>
  <c r="E18" i="18"/>
  <c r="E6" i="18"/>
  <c r="E7" i="3"/>
  <c r="E8" i="3"/>
  <c r="E9" i="3"/>
  <c r="E10" i="3"/>
  <c r="E11" i="3"/>
  <c r="E12" i="3"/>
  <c r="E13" i="3"/>
  <c r="E14" i="3"/>
  <c r="E15" i="3"/>
  <c r="E16" i="3"/>
  <c r="E17" i="3"/>
  <c r="E18" i="3"/>
  <c r="E6" i="3"/>
  <c r="N2" i="17"/>
  <c r="N2" i="18"/>
  <c r="L2" i="3"/>
  <c r="M2" i="25"/>
  <c r="J6" i="40"/>
  <c r="J7" i="40"/>
  <c r="J8" i="40"/>
  <c r="J9" i="40"/>
  <c r="J10" i="40"/>
  <c r="J11" i="40"/>
  <c r="J12" i="40"/>
  <c r="J13" i="40"/>
  <c r="J14" i="40"/>
  <c r="J16" i="40"/>
  <c r="J17" i="40"/>
  <c r="J18" i="40"/>
  <c r="I6" i="40"/>
  <c r="I7" i="40"/>
  <c r="I8" i="40"/>
  <c r="I9" i="40"/>
  <c r="I10" i="40"/>
  <c r="I11" i="40"/>
  <c r="I12" i="40"/>
  <c r="I13" i="40"/>
  <c r="I14" i="40"/>
  <c r="I16" i="40"/>
  <c r="I17" i="40"/>
  <c r="I18" i="40"/>
  <c r="BA18" i="16"/>
  <c r="BA19" i="16"/>
  <c r="BA20" i="16"/>
  <c r="BA21" i="16"/>
  <c r="BA22" i="16"/>
  <c r="BA23" i="16"/>
  <c r="BA24" i="16"/>
  <c r="BA25" i="16"/>
  <c r="BA26" i="16"/>
  <c r="BA27" i="16"/>
  <c r="J15" i="40" s="1"/>
  <c r="BA28" i="16"/>
  <c r="BA29" i="16"/>
  <c r="BA30" i="16"/>
  <c r="BA31" i="16"/>
  <c r="BA32" i="16"/>
  <c r="BA33" i="16"/>
  <c r="BA34" i="16"/>
  <c r="BA35" i="16"/>
  <c r="BA36" i="16"/>
  <c r="BA37" i="16"/>
  <c r="BA38" i="16"/>
  <c r="BA39" i="16"/>
  <c r="BA40" i="16"/>
  <c r="BA41" i="16"/>
  <c r="BA42" i="16"/>
  <c r="BA43" i="16"/>
  <c r="BA44" i="16"/>
  <c r="BA45" i="16"/>
  <c r="BA46" i="16"/>
  <c r="BA47" i="16"/>
  <c r="BA48" i="16"/>
  <c r="BA49" i="16"/>
  <c r="BA50" i="16"/>
  <c r="BA51" i="16"/>
  <c r="BA52" i="16"/>
  <c r="BA53" i="16"/>
  <c r="BA54" i="16"/>
  <c r="BA55" i="16"/>
  <c r="BA56" i="16"/>
  <c r="BA57" i="16"/>
  <c r="BA58" i="16"/>
  <c r="BA59" i="16"/>
  <c r="BA60" i="16"/>
  <c r="BA61" i="16"/>
  <c r="BA62" i="16"/>
  <c r="BA63" i="16"/>
  <c r="BA64" i="16"/>
  <c r="BA65" i="16"/>
  <c r="BA66" i="16"/>
  <c r="BA67" i="16"/>
  <c r="BA68" i="16"/>
  <c r="BA69" i="16"/>
  <c r="BA70" i="16"/>
  <c r="BA71" i="16"/>
  <c r="BA72" i="16"/>
  <c r="BA17" i="16"/>
  <c r="J5" i="40" s="1"/>
  <c r="AZ18" i="16"/>
  <c r="AZ19" i="16"/>
  <c r="AZ20" i="16"/>
  <c r="AZ21" i="16"/>
  <c r="AZ22" i="16"/>
  <c r="AZ23" i="16"/>
  <c r="AZ24" i="16"/>
  <c r="AZ25" i="16"/>
  <c r="AZ26" i="16"/>
  <c r="AZ27" i="16"/>
  <c r="I15" i="40" s="1"/>
  <c r="AZ28" i="16"/>
  <c r="AZ29" i="16"/>
  <c r="AZ30" i="16"/>
  <c r="AZ31" i="16"/>
  <c r="AZ32" i="16"/>
  <c r="AZ33" i="16"/>
  <c r="AZ34" i="16"/>
  <c r="AZ35" i="16"/>
  <c r="AZ36" i="16"/>
  <c r="AZ37" i="16"/>
  <c r="AZ38" i="16"/>
  <c r="AZ39" i="16"/>
  <c r="AZ40" i="16"/>
  <c r="AZ41" i="16"/>
  <c r="AZ42" i="16"/>
  <c r="AZ43" i="16"/>
  <c r="AZ44" i="16"/>
  <c r="AZ45" i="16"/>
  <c r="AZ46" i="16"/>
  <c r="AZ47" i="16"/>
  <c r="AZ48" i="16"/>
  <c r="AZ49" i="16"/>
  <c r="AZ50" i="16"/>
  <c r="AZ51" i="16"/>
  <c r="AZ52" i="16"/>
  <c r="AZ53" i="16"/>
  <c r="AZ54" i="16"/>
  <c r="AZ55" i="16"/>
  <c r="AZ56" i="16"/>
  <c r="AZ57" i="16"/>
  <c r="AZ58" i="16"/>
  <c r="AZ59" i="16"/>
  <c r="AZ60" i="16"/>
  <c r="AZ61" i="16"/>
  <c r="AZ62" i="16"/>
  <c r="AZ63" i="16"/>
  <c r="AZ64" i="16"/>
  <c r="AZ65" i="16"/>
  <c r="AZ66" i="16"/>
  <c r="AZ67" i="16"/>
  <c r="AZ68" i="16"/>
  <c r="AZ69" i="16"/>
  <c r="AZ70" i="16"/>
  <c r="AZ71" i="16"/>
  <c r="AZ72" i="16"/>
  <c r="AZ17" i="16"/>
  <c r="I5" i="40" s="1"/>
  <c r="J5" i="22" l="1"/>
  <c r="D5" i="22"/>
  <c r="H5" i="22"/>
  <c r="C5" i="23"/>
  <c r="AI13" i="48"/>
  <c r="AL13" i="47"/>
  <c r="AM13" i="47"/>
  <c r="AJ13" i="48"/>
  <c r="AI20" i="48"/>
  <c r="AL20" i="47"/>
  <c r="AL12" i="47"/>
  <c r="AI12" i="48"/>
  <c r="AJ20" i="48"/>
  <c r="AM20" i="47"/>
  <c r="AJ12" i="48"/>
  <c r="AM12" i="47"/>
  <c r="AL21" i="47"/>
  <c r="AI21" i="48"/>
  <c r="AJ21" i="48"/>
  <c r="AM21" i="47"/>
  <c r="AL19" i="47"/>
  <c r="AI19" i="48"/>
  <c r="AL11" i="47"/>
  <c r="AI11" i="48"/>
  <c r="AM19" i="47"/>
  <c r="AJ19" i="48"/>
  <c r="AJ11" i="48"/>
  <c r="AM11" i="47"/>
  <c r="AL18" i="47"/>
  <c r="AI18" i="48"/>
  <c r="AL10" i="47"/>
  <c r="AI10" i="48"/>
  <c r="AM18" i="47"/>
  <c r="AJ18" i="48"/>
  <c r="AM10" i="47"/>
  <c r="AJ10" i="48"/>
  <c r="AL9" i="47"/>
  <c r="AI9" i="48"/>
  <c r="AM9" i="47"/>
  <c r="AJ9" i="48"/>
  <c r="AL16" i="47"/>
  <c r="AI16" i="48"/>
  <c r="AI8" i="48"/>
  <c r="AL8" i="47"/>
  <c r="AJ16" i="48"/>
  <c r="AM16" i="47"/>
  <c r="AJ8" i="48"/>
  <c r="AM8" i="47"/>
  <c r="AI5" i="48"/>
  <c r="AL5" i="47"/>
  <c r="AL15" i="47"/>
  <c r="AI15" i="48"/>
  <c r="AL7" i="47"/>
  <c r="AI7" i="48"/>
  <c r="AJ15" i="48"/>
  <c r="AM15" i="47"/>
  <c r="AJ7" i="48"/>
  <c r="AM7" i="47"/>
  <c r="AJ5" i="48"/>
  <c r="AM5" i="47"/>
  <c r="AL14" i="47"/>
  <c r="AI14" i="48"/>
  <c r="AL6" i="47"/>
  <c r="AI6" i="48"/>
  <c r="AJ14" i="48"/>
  <c r="AM14" i="47"/>
  <c r="AJ6" i="48"/>
  <c r="AM6" i="47"/>
  <c r="AM17" i="47"/>
  <c r="AJ17" i="48"/>
  <c r="AI17" i="48"/>
  <c r="AL17" i="47"/>
  <c r="K2" i="40"/>
  <c r="A18" i="40" l="1"/>
  <c r="A17" i="40"/>
  <c r="A16" i="40"/>
  <c r="A15" i="40"/>
  <c r="A14" i="40"/>
  <c r="A13" i="40"/>
  <c r="A12" i="40"/>
  <c r="A11" i="40"/>
  <c r="A10" i="40"/>
  <c r="A9" i="40"/>
  <c r="A8" i="40"/>
  <c r="A7" i="40"/>
  <c r="A5" i="40"/>
  <c r="F24" i="24"/>
  <c r="AH24" i="48" s="1"/>
  <c r="A5" i="21"/>
  <c r="A5" i="23" s="1"/>
  <c r="A8" i="28"/>
  <c r="N2" i="28"/>
  <c r="A5" i="28"/>
  <c r="A18" i="28"/>
  <c r="A17" i="28"/>
  <c r="A16" i="28"/>
  <c r="A15" i="28"/>
  <c r="A14" i="28"/>
  <c r="A13" i="28"/>
  <c r="A12" i="28"/>
  <c r="A11" i="28"/>
  <c r="A10" i="28"/>
  <c r="A9" i="28"/>
  <c r="A7" i="28"/>
  <c r="K2" i="21"/>
  <c r="A6" i="25"/>
  <c r="A5" i="25"/>
  <c r="E19" i="25"/>
  <c r="A18" i="25"/>
  <c r="A17" i="25"/>
  <c r="A16" i="25"/>
  <c r="A15" i="25"/>
  <c r="A14" i="25"/>
  <c r="A13" i="25"/>
  <c r="A12" i="25"/>
  <c r="A11" i="25"/>
  <c r="A10" i="25"/>
  <c r="A9" i="25"/>
  <c r="A8" i="25"/>
  <c r="A7" i="25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5" i="9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5" i="3"/>
  <c r="A6" i="21"/>
  <c r="A6" i="23" s="1"/>
  <c r="A7" i="21"/>
  <c r="A7" i="23" s="1"/>
  <c r="A8" i="21"/>
  <c r="A8" i="23" s="1"/>
  <c r="A9" i="21"/>
  <c r="A9" i="23" s="1"/>
  <c r="A10" i="21"/>
  <c r="A10" i="23" s="1"/>
  <c r="A11" i="21"/>
  <c r="A11" i="23" s="1"/>
  <c r="A12" i="21"/>
  <c r="A12" i="23" s="1"/>
  <c r="A13" i="21"/>
  <c r="A13" i="23" s="1"/>
  <c r="A14" i="21"/>
  <c r="A14" i="23" s="1"/>
  <c r="A15" i="21"/>
  <c r="A15" i="23" s="1"/>
  <c r="A16" i="21"/>
  <c r="A16" i="23" s="1"/>
  <c r="A17" i="21"/>
  <c r="A17" i="23" s="1"/>
  <c r="A18" i="21"/>
  <c r="A18" i="23" s="1"/>
  <c r="A19" i="21"/>
  <c r="A19" i="23" s="1"/>
  <c r="A20" i="21"/>
  <c r="A20" i="23" s="1"/>
  <c r="A25" i="21"/>
  <c r="A21" i="23" s="1"/>
  <c r="A26" i="21"/>
  <c r="A22" i="23" s="1"/>
  <c r="A27" i="21"/>
  <c r="A23" i="23" s="1"/>
  <c r="A31" i="21"/>
  <c r="A14" i="8"/>
  <c r="A15" i="8"/>
  <c r="A16" i="8"/>
  <c r="A17" i="8"/>
  <c r="A18" i="8"/>
  <c r="A19" i="8"/>
  <c r="A20" i="8"/>
  <c r="A50" i="17"/>
  <c r="A26" i="17"/>
  <c r="A23" i="17"/>
  <c r="A20" i="17"/>
  <c r="A17" i="17"/>
  <c r="A14" i="17"/>
  <c r="A11" i="17"/>
  <c r="A8" i="17"/>
  <c r="A5" i="17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5" i="18"/>
  <c r="P1" i="24"/>
  <c r="K2" i="8"/>
  <c r="K2" i="22"/>
  <c r="M2" i="23"/>
  <c r="K2" i="9"/>
  <c r="A7" i="16" a="1"/>
  <c r="A7" i="16" s="1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A7" i="22"/>
  <c r="A8" i="22"/>
  <c r="A12" i="22"/>
  <c r="A14" i="22"/>
  <c r="A15" i="22"/>
  <c r="A16" i="22"/>
  <c r="A20" i="22"/>
  <c r="A21" i="22"/>
  <c r="B6" i="22" a="1"/>
  <c r="B6" i="22" s="1"/>
  <c r="I5" i="23"/>
  <c r="A6" i="22"/>
  <c r="D5" i="23" l="1"/>
  <c r="E5" i="23"/>
  <c r="C6" i="22"/>
  <c r="H6" i="22" s="1"/>
  <c r="D6" i="22"/>
  <c r="E6" i="22"/>
  <c r="G6" i="22" s="1"/>
  <c r="E10" i="22"/>
  <c r="G10" i="22" s="1"/>
  <c r="I10" i="22" s="1"/>
  <c r="E11" i="22"/>
  <c r="G11" i="22" s="1"/>
  <c r="I11" i="22" s="1"/>
  <c r="E7" i="22"/>
  <c r="G7" i="22" s="1"/>
  <c r="I7" i="22" s="1"/>
  <c r="E15" i="22"/>
  <c r="G15" i="22" s="1"/>
  <c r="I15" i="22" s="1"/>
  <c r="E23" i="22"/>
  <c r="G23" i="22" s="1"/>
  <c r="I23" i="22" s="1"/>
  <c r="E12" i="22"/>
  <c r="G12" i="22" s="1"/>
  <c r="I12" i="22" s="1"/>
  <c r="E20" i="22"/>
  <c r="G20" i="22" s="1"/>
  <c r="I20" i="22" s="1"/>
  <c r="E8" i="22"/>
  <c r="G8" i="22" s="1"/>
  <c r="I8" i="22" s="1"/>
  <c r="E14" i="22"/>
  <c r="G14" i="22" s="1"/>
  <c r="I14" i="22" s="1"/>
  <c r="E18" i="22"/>
  <c r="G18" i="22" s="1"/>
  <c r="I18" i="22" s="1"/>
  <c r="E22" i="22"/>
  <c r="G22" i="22" s="1"/>
  <c r="I22" i="22" s="1"/>
  <c r="E19" i="22"/>
  <c r="G19" i="22" s="1"/>
  <c r="I19" i="22" s="1"/>
  <c r="E21" i="22"/>
  <c r="G21" i="22" s="1"/>
  <c r="I21" i="22" s="1"/>
  <c r="E16" i="22"/>
  <c r="G16" i="22" s="1"/>
  <c r="I16" i="22" s="1"/>
  <c r="E13" i="22"/>
  <c r="G13" i="22" s="1"/>
  <c r="I13" i="22" s="1"/>
  <c r="E9" i="22"/>
  <c r="G9" i="22" s="1"/>
  <c r="I9" i="22" s="1"/>
  <c r="E5" i="22"/>
  <c r="E17" i="22"/>
  <c r="G17" i="22" s="1"/>
  <c r="I17" i="22" s="1"/>
  <c r="B18" i="23"/>
  <c r="B10" i="23"/>
  <c r="B12" i="23"/>
  <c r="B17" i="23"/>
  <c r="B8" i="23"/>
  <c r="B16" i="23"/>
  <c r="B7" i="23"/>
  <c r="B20" i="23"/>
  <c r="B23" i="23"/>
  <c r="B15" i="23"/>
  <c r="B6" i="23"/>
  <c r="B22" i="23"/>
  <c r="B14" i="23"/>
  <c r="B9" i="23"/>
  <c r="B21" i="23"/>
  <c r="B13" i="23"/>
  <c r="B19" i="23"/>
  <c r="B11" i="23"/>
  <c r="J6" i="22"/>
  <c r="F21" i="22"/>
  <c r="A13" i="22"/>
  <c r="A5" i="22"/>
  <c r="A19" i="22"/>
  <c r="A11" i="22"/>
  <c r="A9" i="22"/>
  <c r="A22" i="22"/>
  <c r="A23" i="22"/>
  <c r="A18" i="22"/>
  <c r="A10" i="22"/>
  <c r="J9" i="22"/>
  <c r="J22" i="22"/>
  <c r="J10" i="22"/>
  <c r="J23" i="22"/>
  <c r="A17" i="22"/>
  <c r="J18" i="22"/>
  <c r="J13" i="22"/>
  <c r="J17" i="22"/>
  <c r="J21" i="22"/>
  <c r="J8" i="22"/>
  <c r="I6" i="22" l="1"/>
  <c r="F10" i="22"/>
  <c r="F23" i="22"/>
  <c r="F18" i="22"/>
  <c r="F6" i="22"/>
  <c r="F8" i="22"/>
  <c r="F9" i="22"/>
  <c r="F17" i="22"/>
  <c r="F22" i="22"/>
  <c r="F7" i="22"/>
  <c r="F5" i="22"/>
  <c r="F16" i="22"/>
  <c r="F19" i="22"/>
  <c r="F11" i="22"/>
  <c r="F14" i="22"/>
  <c r="F12" i="22"/>
  <c r="F20" i="22"/>
  <c r="F13" i="22"/>
  <c r="F15" i="22"/>
  <c r="C13" i="23"/>
  <c r="D13" i="23"/>
  <c r="E13" i="23"/>
  <c r="G13" i="23" s="1"/>
  <c r="K13" i="23" s="1"/>
  <c r="C22" i="23"/>
  <c r="D22" i="23"/>
  <c r="E22" i="23"/>
  <c r="G22" i="23" s="1"/>
  <c r="K22" i="23" s="1"/>
  <c r="C20" i="23"/>
  <c r="D20" i="23"/>
  <c r="E20" i="23"/>
  <c r="G20" i="23" s="1"/>
  <c r="K20" i="23" s="1"/>
  <c r="C17" i="23"/>
  <c r="D17" i="23"/>
  <c r="E17" i="23"/>
  <c r="G17" i="23" s="1"/>
  <c r="K17" i="23" s="1"/>
  <c r="C21" i="23"/>
  <c r="D21" i="23"/>
  <c r="E21" i="23"/>
  <c r="G21" i="23" s="1"/>
  <c r="K21" i="23" s="1"/>
  <c r="C12" i="23"/>
  <c r="D12" i="23"/>
  <c r="E12" i="23"/>
  <c r="G12" i="23" s="1"/>
  <c r="K12" i="23" s="1"/>
  <c r="C6" i="23"/>
  <c r="D6" i="23"/>
  <c r="E6" i="23"/>
  <c r="G6" i="23" s="1"/>
  <c r="K6" i="23" s="1"/>
  <c r="C7" i="23"/>
  <c r="D7" i="23"/>
  <c r="E7" i="23"/>
  <c r="G7" i="23" s="1"/>
  <c r="K7" i="23" s="1"/>
  <c r="C11" i="23"/>
  <c r="D11" i="23"/>
  <c r="E11" i="23"/>
  <c r="G11" i="23" s="1"/>
  <c r="K11" i="23" s="1"/>
  <c r="C9" i="23"/>
  <c r="D9" i="23"/>
  <c r="E9" i="23"/>
  <c r="G9" i="23" s="1"/>
  <c r="K9" i="23" s="1"/>
  <c r="C15" i="23"/>
  <c r="D15" i="23"/>
  <c r="E15" i="23"/>
  <c r="G15" i="23" s="1"/>
  <c r="K15" i="23" s="1"/>
  <c r="C16" i="23"/>
  <c r="D16" i="23"/>
  <c r="E16" i="23"/>
  <c r="G16" i="23" s="1"/>
  <c r="K16" i="23" s="1"/>
  <c r="C10" i="23"/>
  <c r="D10" i="23"/>
  <c r="E10" i="23"/>
  <c r="G10" i="23" s="1"/>
  <c r="K10" i="23" s="1"/>
  <c r="C19" i="23"/>
  <c r="D19" i="23"/>
  <c r="E19" i="23"/>
  <c r="G19" i="23" s="1"/>
  <c r="K19" i="23" s="1"/>
  <c r="C14" i="23"/>
  <c r="D14" i="23"/>
  <c r="E14" i="23"/>
  <c r="G14" i="23" s="1"/>
  <c r="K14" i="23" s="1"/>
  <c r="C18" i="23"/>
  <c r="D18" i="23"/>
  <c r="E18" i="23"/>
  <c r="G18" i="23" s="1"/>
  <c r="K18" i="23" s="1"/>
  <c r="C23" i="23"/>
  <c r="D23" i="23"/>
  <c r="E23" i="23"/>
  <c r="G23" i="23" s="1"/>
  <c r="K23" i="23" s="1"/>
  <c r="C8" i="23"/>
  <c r="D8" i="23"/>
  <c r="E8" i="23"/>
  <c r="G8" i="23" s="1"/>
  <c r="K8" i="23" s="1"/>
  <c r="J15" i="22"/>
  <c r="G5" i="22"/>
  <c r="I5" i="22" s="1"/>
  <c r="G5" i="23"/>
  <c r="K5" i="23" s="1"/>
  <c r="J11" i="22"/>
  <c r="J7" i="22"/>
  <c r="J14" i="22"/>
  <c r="J19" i="22"/>
  <c r="J16" i="22"/>
  <c r="J12" i="22"/>
  <c r="J20" i="22"/>
  <c r="F18" i="1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<sst xmlns="http://schemas.openxmlformats.org/spreadsheetml/2006/main" count="5898" uniqueCount="1073">
  <si>
    <t>v1.0</t>
  </si>
  <si>
    <t>SERVICE REQUEST FORM</t>
  </si>
  <si>
    <t>service@questwindows.com</t>
  </si>
  <si>
    <t>SERVICE REQUEST DATE</t>
  </si>
  <si>
    <t>CLIENT NAME</t>
  </si>
  <si>
    <t>SR #</t>
  </si>
  <si>
    <t>PHONE</t>
  </si>
  <si>
    <t>REASON CODE</t>
  </si>
  <si>
    <t>SHIP DATE</t>
  </si>
  <si>
    <t>E-MAIL</t>
  </si>
  <si>
    <t>BILLABILITY</t>
  </si>
  <si>
    <t>SHIPPING ADDRESS</t>
  </si>
  <si>
    <t>SALES OVER-RIDE</t>
  </si>
  <si>
    <t>PREP BY</t>
  </si>
  <si>
    <t>SALES OVER-RIDE AUTHORIZATION</t>
  </si>
  <si>
    <t>JOB NAME</t>
  </si>
  <si>
    <t>CHECK BY</t>
  </si>
  <si>
    <t>PROJECT CODE</t>
  </si>
  <si>
    <t>PROJECT MANAGER</t>
  </si>
  <si>
    <r>
      <t xml:space="preserve">COMMENTS </t>
    </r>
    <r>
      <rPr>
        <b/>
        <sz val="12"/>
        <rFont val="Calibri"/>
        <family val="2"/>
        <scheme val="minor"/>
      </rPr>
      <t xml:space="preserve">: </t>
    </r>
  </si>
  <si>
    <t>FINISH CHART</t>
  </si>
  <si>
    <t>ON-SITE ASSISTANCE</t>
  </si>
  <si>
    <t>Click on the required part below to enter service details:</t>
  </si>
  <si>
    <t>EXTRUSION</t>
  </si>
  <si>
    <t>GLASS</t>
  </si>
  <si>
    <t>COMPLETE WINDOW</t>
  </si>
  <si>
    <t>HARDWARE</t>
  </si>
  <si>
    <t>PANEL(S)</t>
  </si>
  <si>
    <t>AWNING - CASEMENT</t>
  </si>
  <si>
    <t>CONSUMABLES</t>
  </si>
  <si>
    <t>BRAKESHAPE</t>
  </si>
  <si>
    <t>DOOR</t>
  </si>
  <si>
    <t>SCREEN</t>
  </si>
  <si>
    <t>SERVICE COMMENTS DETAILS / PASTE PICTURES :</t>
  </si>
  <si>
    <t>SR # :</t>
  </si>
  <si>
    <t>SERIAL#</t>
  </si>
  <si>
    <t>JOB CODE</t>
  </si>
  <si>
    <t>FLOOR#</t>
  </si>
  <si>
    <t>TAG#</t>
  </si>
  <si>
    <t>QUANTITY</t>
  </si>
  <si>
    <t>CUT SIZE (in)</t>
  </si>
  <si>
    <t>DIE# / PART#</t>
  </si>
  <si>
    <t>DIE DESCRIPTION</t>
  </si>
  <si>
    <t>EXTERIOR COLOUR</t>
  </si>
  <si>
    <t>INTERIOR COLOUR</t>
  </si>
  <si>
    <t>REASON / NOTES / COMMENTS</t>
  </si>
  <si>
    <t>REFERENCE DRAWINGS / COMMENTS</t>
  </si>
  <si>
    <t>PART #</t>
  </si>
  <si>
    <t>PART DESCRIPTION</t>
  </si>
  <si>
    <t>TYPE</t>
  </si>
  <si>
    <t>DESCRIPTION</t>
  </si>
  <si>
    <t>WIDTH (in)</t>
  </si>
  <si>
    <t>LENGTH (in)</t>
  </si>
  <si>
    <t>MATERIAL / THICKNESS</t>
  </si>
  <si>
    <t>PRE / POST PAINTED</t>
  </si>
  <si>
    <t>TOTAL BRAKESHAPES</t>
  </si>
  <si>
    <t>COMMENTS / REFERENCE DRAWINGS</t>
  </si>
  <si>
    <t>SUITE#</t>
  </si>
  <si>
    <t>GLASS
TYPE</t>
  </si>
  <si>
    <t>BACKPAN
REQUIRED?</t>
  </si>
  <si>
    <t>ECOWALL
OPENING WIDTH (in)</t>
  </si>
  <si>
    <t>ECOWALL
OPENING HEIGHT (in)</t>
  </si>
  <si>
    <t>FROM FINISH CHART</t>
  </si>
  <si>
    <t>GLASS 1</t>
  </si>
  <si>
    <t>SPACER</t>
  </si>
  <si>
    <t>GLASS 2</t>
  </si>
  <si>
    <t>OVERALL THICKNESS</t>
  </si>
  <si>
    <t>CONFIGURATION (GL1,S1,SB etc..,)</t>
  </si>
  <si>
    <t>TOTAL GLASS</t>
  </si>
  <si>
    <t>COMMENTS / REFERENCE DRAWING</t>
  </si>
  <si>
    <t>PANEL STYLE</t>
  </si>
  <si>
    <t>BACKPAN REQUIRED?</t>
  </si>
  <si>
    <t>ECOWALL
OPENING WIDTH
(in)</t>
  </si>
  <si>
    <t>ECOWALL
OPENING HEIGHT
(in)</t>
  </si>
  <si>
    <t>THICKNESS</t>
  </si>
  <si>
    <t>REASON / NOTES/COMMENTS</t>
  </si>
  <si>
    <t>CONSUMABLES PURCHASING ORDER</t>
  </si>
  <si>
    <t>ID</t>
  </si>
  <si>
    <t>Part number</t>
  </si>
  <si>
    <t>Product description</t>
  </si>
  <si>
    <t>Vendor</t>
  </si>
  <si>
    <t>Quantity requested</t>
  </si>
  <si>
    <t>UoM</t>
  </si>
  <si>
    <t>Order lot size</t>
  </si>
  <si>
    <t>Order size</t>
  </si>
  <si>
    <t>Qty to order</t>
  </si>
  <si>
    <t>Notes</t>
  </si>
  <si>
    <t>PO# and ETA</t>
  </si>
  <si>
    <t>CONSUMABLES PACKAGING SLIP</t>
  </si>
  <si>
    <t>Quantiy requested</t>
  </si>
  <si>
    <t>Quantiy Packed</t>
  </si>
  <si>
    <r>
      <t xml:space="preserve">Packed by
</t>
    </r>
    <r>
      <rPr>
        <b/>
        <i/>
        <sz val="11"/>
        <color theme="1"/>
        <rFont val="Calibri"/>
        <family val="2"/>
        <scheme val="minor"/>
      </rPr>
      <t>-to be filled by Supply Chain-</t>
    </r>
  </si>
  <si>
    <t>Status</t>
  </si>
  <si>
    <r>
      <t xml:space="preserve">Quantity shipped
</t>
    </r>
    <r>
      <rPr>
        <b/>
        <i/>
        <sz val="11"/>
        <color theme="1"/>
        <rFont val="Calibri"/>
        <family val="2"/>
        <scheme val="minor"/>
      </rPr>
      <t>-to be filled by Logistic-</t>
    </r>
  </si>
  <si>
    <r>
      <t xml:space="preserve">Ship Date
</t>
    </r>
    <r>
      <rPr>
        <b/>
        <i/>
        <sz val="11"/>
        <color theme="1"/>
        <rFont val="Calibri"/>
        <family val="2"/>
        <scheme val="minor"/>
      </rPr>
      <t>-to be filled by Logistic-</t>
    </r>
  </si>
  <si>
    <r>
      <t xml:space="preserve">Site Received
</t>
    </r>
    <r>
      <rPr>
        <b/>
        <i/>
        <sz val="11"/>
        <color theme="1"/>
        <rFont val="Calibri"/>
        <family val="2"/>
        <scheme val="minor"/>
      </rPr>
      <t>-to be filled by Installers-</t>
    </r>
  </si>
  <si>
    <t>Can be completed with a check mark or a backorder (B/O)</t>
  </si>
  <si>
    <r>
      <t xml:space="preserve">SIGNATURE
</t>
    </r>
    <r>
      <rPr>
        <i/>
        <sz val="11"/>
        <color theme="1"/>
        <rFont val="Calibri"/>
        <family val="2"/>
        <scheme val="minor"/>
      </rPr>
      <t>-to be filled by Installers-</t>
    </r>
  </si>
  <si>
    <r>
      <t xml:space="preserve">Receive Date
</t>
    </r>
    <r>
      <rPr>
        <i/>
        <sz val="11"/>
        <color theme="1"/>
        <rFont val="Calibri"/>
        <family val="2"/>
        <scheme val="minor"/>
      </rPr>
      <t>-to be filled by Installers-</t>
    </r>
  </si>
  <si>
    <t>Product Type</t>
  </si>
  <si>
    <t>Type</t>
  </si>
  <si>
    <t>Stock Status</t>
  </si>
  <si>
    <t>Minimum Order Size</t>
  </si>
  <si>
    <t>Box size</t>
  </si>
  <si>
    <t>Lead time</t>
  </si>
  <si>
    <t>Special Note</t>
  </si>
  <si>
    <t>Blueskin</t>
  </si>
  <si>
    <t>please enter the description in special note section</t>
  </si>
  <si>
    <t>Buyout</t>
  </si>
  <si>
    <t>Jamac Sales</t>
  </si>
  <si>
    <t>box</t>
  </si>
  <si>
    <t>roll</t>
  </si>
  <si>
    <t>5 days</t>
  </si>
  <si>
    <t>12" Blueskin® Metal Clad®</t>
  </si>
  <si>
    <t>BK20BSMC12</t>
  </si>
  <si>
    <t>Product type</t>
  </si>
  <si>
    <t>Box quantity</t>
  </si>
  <si>
    <t>Special Notes</t>
  </si>
  <si>
    <t>6" Blueskin® Metal Clad®</t>
  </si>
  <si>
    <t>BK20BSMC6</t>
  </si>
  <si>
    <t>9" Blueskin® Metal Clad®</t>
  </si>
  <si>
    <t>BK20BSMC9</t>
  </si>
  <si>
    <t>Blueskin Primer (17 liters or 5 Gal)</t>
  </si>
  <si>
    <t>Stock in house</t>
  </si>
  <si>
    <t>00-BK33BS-1</t>
  </si>
  <si>
    <t>pail</t>
  </si>
  <si>
    <t>2 days</t>
  </si>
  <si>
    <t>BLUESKIN SA 12" - Spring/Summer Season</t>
  </si>
  <si>
    <t>00-BK12BSSA-12</t>
  </si>
  <si>
    <t>BLUESKIN SA 12" LOW TEMP - Fall/Winter Season</t>
  </si>
  <si>
    <t>00-BK12BSSA-12LT</t>
  </si>
  <si>
    <t>BLUESKIN SA 18" LOW TEMP - Fall/Winter Season</t>
  </si>
  <si>
    <t>00-BK12BSSA-18LT</t>
  </si>
  <si>
    <t>4 days</t>
  </si>
  <si>
    <t>BLUESKIN SA 18" - Spring/Summer Season</t>
  </si>
  <si>
    <t>00-BK12BSSA-18</t>
  </si>
  <si>
    <t>BLUESKIN SA 36" - Spring/Summer Season</t>
  </si>
  <si>
    <t>00-BK12BSSA-36</t>
  </si>
  <si>
    <t>BLUESKIN SA 36" LOW TEMP - Fall/Winter Season</t>
  </si>
  <si>
    <t>00-BK12BSSA-36LT</t>
  </si>
  <si>
    <t>Blueskin SA 4" - Spring/Summer Season</t>
  </si>
  <si>
    <t>00-BK12BSSA-4</t>
  </si>
  <si>
    <t>Blueskin SA 4" LOW TEMP - Fall/Winter Season</t>
  </si>
  <si>
    <t>00-BK12BSSA-4LT</t>
  </si>
  <si>
    <t>Blueskin SA 6" - Spring/Summer Season</t>
  </si>
  <si>
    <t>00-BK12BSSA-6</t>
  </si>
  <si>
    <t>Blueskin SA 6" LOW TEMP - Fall/Winter Season</t>
  </si>
  <si>
    <t>00-BK12BSSA-6LT</t>
  </si>
  <si>
    <t>Blueskin SA 9" - Spring/Summer Season</t>
  </si>
  <si>
    <t>00-BK12BSSA-9</t>
  </si>
  <si>
    <t>Blueskin SA 9" LOW TEMP - Fall/Winter Season</t>
  </si>
  <si>
    <t>00-BK12BSSA-9LT</t>
  </si>
  <si>
    <t>Butyl</t>
  </si>
  <si>
    <t>Tremco Ltd.</t>
  </si>
  <si>
    <t>cartridge</t>
  </si>
  <si>
    <t>BLACK BUTYL (30X300ML CTG)</t>
  </si>
  <si>
    <t>982802 323</t>
  </si>
  <si>
    <t>WHITE BUTYL (30X300ML CTG)</t>
  </si>
  <si>
    <t>Exoair</t>
  </si>
  <si>
    <t>3 days</t>
  </si>
  <si>
    <t>EXOAIR 110 AT-F 12" X 75' ROLL - 4/CASE</t>
  </si>
  <si>
    <t>584812F504</t>
  </si>
  <si>
    <t>EXOAIR 110 AT-F 18" X 75' ROLL - 1/CASE</t>
  </si>
  <si>
    <t>584818F504</t>
  </si>
  <si>
    <t>EXOAIR 110 AT-F 24" X 75' ROLL - 1/CASE</t>
  </si>
  <si>
    <t>584824F504</t>
  </si>
  <si>
    <t>EXOAIR 110 AT-F 36" X 75' ROLL - 1/CASE</t>
  </si>
  <si>
    <t>584836F504</t>
  </si>
  <si>
    <t>EXOAIR 110 AT-F 4" X 75' ROLL - 12/CASE</t>
  </si>
  <si>
    <t>584804F504</t>
  </si>
  <si>
    <t>EXOAIR 110 AT-F 6" X 75' ROLL 8/CASE</t>
  </si>
  <si>
    <t>584806F504</t>
  </si>
  <si>
    <t>EXOAIR 110 AT-F 9" X 75' ROLL 4/CASE</t>
  </si>
  <si>
    <t>584809F504</t>
  </si>
  <si>
    <t>ExoAir Lef Gun Grade Foam 12 x 700ML</t>
  </si>
  <si>
    <t>584007GG700</t>
  </si>
  <si>
    <t>bottles</t>
  </si>
  <si>
    <t>ExoAir Primer - 5 US Gallons - (18.9L PAIL)</t>
  </si>
  <si>
    <t>584006 805</t>
  </si>
  <si>
    <t>Hardware</t>
  </si>
  <si>
    <t>Quest cut</t>
  </si>
  <si>
    <t>pc</t>
  </si>
  <si>
    <t>2" Installation straps - 4IN Anchor Strap</t>
  </si>
  <si>
    <t>H-27-2</t>
  </si>
  <si>
    <t>2" Installation straps - 6IN Anchor Strap</t>
  </si>
  <si>
    <t>H-03-2</t>
  </si>
  <si>
    <t>2" Installation straps - Offset/Precast Installation Bracket</t>
  </si>
  <si>
    <t>H-106-2</t>
  </si>
  <si>
    <t>2" Installation straps - Top Installation Bracket</t>
  </si>
  <si>
    <t>H-105-2</t>
  </si>
  <si>
    <t>3" Installation straps - 4IN Anchor Strap</t>
  </si>
  <si>
    <t>H-27-3</t>
  </si>
  <si>
    <t>3" Installation straps - 6IN Anchor Strap</t>
  </si>
  <si>
    <t>H-03-3</t>
  </si>
  <si>
    <t>3" Installation straps - Offset/Precast Installation Bracket</t>
  </si>
  <si>
    <t>H-106-3</t>
  </si>
  <si>
    <t>3" Installation straps - Top Installation Bracket</t>
  </si>
  <si>
    <t>H-105-3</t>
  </si>
  <si>
    <t>4" Installation straps - 4IN Anchor Strap</t>
  </si>
  <si>
    <t>H-27-4</t>
  </si>
  <si>
    <t>4" Installation straps - 6IN Anchor Strap</t>
  </si>
  <si>
    <t>H-03-4</t>
  </si>
  <si>
    <t>4" Installation straps - Offset/Precast Installation Bracket</t>
  </si>
  <si>
    <t>H-106-4</t>
  </si>
  <si>
    <t>4" Installation straps - Top Installation Bracket</t>
  </si>
  <si>
    <t>H-105-4</t>
  </si>
  <si>
    <t>Beauty Cap Base (4")</t>
  </si>
  <si>
    <t>H-203-4</t>
  </si>
  <si>
    <t>End Dam - Q-164 - Left</t>
  </si>
  <si>
    <t>H-164-AL</t>
  </si>
  <si>
    <t>End Dam - Q-164 - Right</t>
  </si>
  <si>
    <t>H-164-AR</t>
  </si>
  <si>
    <t>Head Receptor End Dam - Left</t>
  </si>
  <si>
    <t>H-HRED-AL</t>
  </si>
  <si>
    <t>Head Receptor End Dam - Right</t>
  </si>
  <si>
    <t>H-HRED-AR</t>
  </si>
  <si>
    <t>Sills End Dams 2.25"</t>
  </si>
  <si>
    <t>H-B201-2.25</t>
  </si>
  <si>
    <t>Sills End Dams 5"</t>
  </si>
  <si>
    <t>H-B201-5</t>
  </si>
  <si>
    <t>Sills End Dams 8"</t>
  </si>
  <si>
    <t>H-B201-8</t>
  </si>
  <si>
    <t>Splice plates - Large</t>
  </si>
  <si>
    <t>H-162-AL</t>
  </si>
  <si>
    <t>Splice plates - Small</t>
  </si>
  <si>
    <t>H-162-AS</t>
  </si>
  <si>
    <t>Roxul</t>
  </si>
  <si>
    <t>Multiglass</t>
  </si>
  <si>
    <t>bundle</t>
  </si>
  <si>
    <t>pieces</t>
  </si>
  <si>
    <t>If no stock 7 days</t>
  </si>
  <si>
    <t>1"x2"x48" ROXUL</t>
  </si>
  <si>
    <t>1"x2" ROXUL</t>
  </si>
  <si>
    <t>IMPRO</t>
  </si>
  <si>
    <t>1"x24"x48" ROXUL</t>
  </si>
  <si>
    <t>1"x24" ROXUL</t>
  </si>
  <si>
    <t>Check stock with Production before ordering</t>
  </si>
  <si>
    <t>1.5"x24"x48" ROXUL</t>
  </si>
  <si>
    <t>1.5"x24" ROXUL</t>
  </si>
  <si>
    <t>skid</t>
  </si>
  <si>
    <t>896 sqft / 8 bundles</t>
  </si>
  <si>
    <t>SQFT / skid</t>
  </si>
  <si>
    <t>If no stock 5 days</t>
  </si>
  <si>
    <t xml:space="preserve">2"x24"x48" ROXUL </t>
  </si>
  <si>
    <t>2"x24" ROXUL</t>
  </si>
  <si>
    <t xml:space="preserve">3"x24"x48" ROXUL </t>
  </si>
  <si>
    <t>3"x24" ROXUL</t>
  </si>
  <si>
    <t xml:space="preserve">4"x24"x48" ROXUL </t>
  </si>
  <si>
    <t>4"x24" ROXUL</t>
  </si>
  <si>
    <t>400 sqft / 10 bundles</t>
  </si>
  <si>
    <t>5"x5"x48"ROXUL</t>
  </si>
  <si>
    <t>5"x5" ROXUL</t>
  </si>
  <si>
    <t>Screw</t>
  </si>
  <si>
    <t>10 days</t>
  </si>
  <si>
    <t> 8 X 1 PAN SOCKET TEK SCREW ZINC PLATED</t>
  </si>
  <si>
    <t>TK .08100PSZ</t>
  </si>
  <si>
    <t>Accurate</t>
  </si>
  <si>
    <t>1/2" SQUARE WELDED MESH, 0.047" WIRE DIAMETER, 304 STAINLESS STEEL, 4 FT X 100 FT ROLL</t>
  </si>
  <si>
    <t>MF 050SQWMSPSS</t>
  </si>
  <si>
    <t>7 days</t>
  </si>
  <si>
    <t>1/4 X 1-3/4 HEX HEAD TAPCON</t>
  </si>
  <si>
    <t>CS 025175HH</t>
  </si>
  <si>
    <t>1/4 X 2 3/4 INDENTED HEX WASHER HEAD TAPCON</t>
  </si>
  <si>
    <t>CS 025275</t>
  </si>
  <si>
    <t>10 X 1 PAN SOCKET TEK SELF DRILLING SCREWS #3 POINT ZINC PLATED</t>
  </si>
  <si>
    <t>TK .10100Z 4</t>
  </si>
  <si>
    <t>10 X 2 PAN SOCKET TEK SELF DRILLING SCREW AGC2000 PLATED</t>
  </si>
  <si>
    <t>TK .10200PSDT2</t>
  </si>
  <si>
    <t>10 X 3/4 INDENTED HEX WASHER #12 HEAD TEK SELF DRILLING SCREW AGC2000 PLATED</t>
  </si>
  <si>
    <t>TK .10075IHW12DT2000</t>
  </si>
  <si>
    <t>10 X 3/4 PAN PHILLIPS TEK SELF DRILLING SCREWS 410 STAINLESS STEEL</t>
  </si>
  <si>
    <t>TK .10075PPTKSS</t>
  </si>
  <si>
    <t>10 X 3/4 PAN SOCKET TEK SELF DRILLING SCREWS #3 POINT ZINC PLATED</t>
  </si>
  <si>
    <t>TK .10075PS3Z</t>
  </si>
  <si>
    <t>10-16 X 1 1/2 FLAT QUADREX TEK SELF DRILLING SCREW AGC2000 PLATED</t>
  </si>
  <si>
    <t>TK .10150FQDT2</t>
  </si>
  <si>
    <t>10-16 X 3/4 INDENTED HEX WASHER HEAD #3 TEK AGC2000</t>
  </si>
  <si>
    <t>TK .10075IHW3DT</t>
  </si>
  <si>
    <t>12 X 1 INDENTED HEX WASHER HEAD TEK #3 SELF DRILLING SCREW AGC2000 PLATED</t>
  </si>
  <si>
    <t>TK .12100IHWDT2</t>
  </si>
  <si>
    <t>12 X 1 INDENTED HEX WASHER HEAD TEK #3 SELF DRILLING SCREW ZINC PLATED</t>
  </si>
  <si>
    <t>TK .12100IHWZ</t>
  </si>
  <si>
    <t>8 X 1 1/4 PAN SOCKET TEK SELF DRILLING SCREWS ZINC PLATED</t>
  </si>
  <si>
    <t>TK .081250ZIN 1</t>
  </si>
  <si>
    <t>8 X 1 PAN QUADREX T/A TAPPING SCREW AGC2000 PLATED</t>
  </si>
  <si>
    <t>TS .08100PQADT2</t>
  </si>
  <si>
    <t>8 X 1 PAN SOCKET TEK SCREW ZINC PLATED HEADS PAINTED WHITE</t>
  </si>
  <si>
    <t>TK .08100PSZHPW</t>
  </si>
  <si>
    <t>3 weeks</t>
  </si>
  <si>
    <t>8 X 1/2 FLAT QUADREX TYPE A TAPPING SCREWS ZINC PLATED</t>
  </si>
  <si>
    <t>TS .08050FQAZ</t>
  </si>
  <si>
    <t>8 X 1/2 PAN QUADREX TEK SELF DRILLING SCREW AGC2000 PLATED</t>
  </si>
  <si>
    <t>TK .08050PQDT2</t>
  </si>
  <si>
    <t>8 X 1/2 PAN QUADREX TEK SELF DRILLING SCREWS ZINC PLATED</t>
  </si>
  <si>
    <t>TK .08050PQZ 7</t>
  </si>
  <si>
    <t>8 X 2 FLAT QUADREX TYPE A TAPPING SCREWS ZINC PLATED</t>
  </si>
  <si>
    <t>TS .08200FQAZ</t>
  </si>
  <si>
    <t>8 X 2 FLAT SOCKET TEK SELF DRILLING SCREWS ZINC PLATED</t>
  </si>
  <si>
    <t>TK .08200FSTK</t>
  </si>
  <si>
    <t>8 X 2 PAN SOCKET TEK SELF DRILLING SCREW ZINC PLATED</t>
  </si>
  <si>
    <t>TK .08200PSTKZ</t>
  </si>
  <si>
    <t>8 X 3/4 FLAT SOCKET TEK SELF DRILLING SCREW 410 STAINLESS STEEL PROTRUSION HEAD HEIGHT .023/0.039</t>
  </si>
  <si>
    <t>TK .08075FSSS</t>
  </si>
  <si>
    <t>8 X 3/4 PAN QUADREX TEK #3 SELF DRILLING SCREWS AGC2000 PLATED</t>
  </si>
  <si>
    <t>TK .08075PQ3DT2A</t>
  </si>
  <si>
    <t>8-15 X 1 1/2 PAN QUADREX WOOD SCREW T/17 FULL THREAD AGC2000 PLATED</t>
  </si>
  <si>
    <t>WS .08150PQFT17DT2</t>
  </si>
  <si>
    <t>1/4"-20 x 3" Hex Washer Head Unslotted Stalgard GB[REG] Finish # 3 Point BiFlex[TM] Self-Drilling Screw</t>
  </si>
  <si>
    <t>Fastenal</t>
  </si>
  <si>
    <t>Check stock at Vendor</t>
  </si>
  <si>
    <t>1/4"-20 x 2-1/2" Hex - Unslotted Drive Hex Washer Head ECOGUARD[REG] Finish #3 Point Bi-Metal Self-Drilling Screw</t>
  </si>
  <si>
    <t>1/4"-20 x 2" Stainless Steel Bi-Flex[REG] Hex Washer Head Self-Drilling Screw</t>
  </si>
  <si>
    <t xml:space="preserve">1/4"-14 x 2" Hex - Unslotted Drive Indented Hex Washer Head Zinc Finish #3 Point Steel Self-Drilling Screw </t>
  </si>
  <si>
    <t>#12-14 x 3/4" Phillips Pancake Head Self Drilling Screw #3 Point Zinc</t>
  </si>
  <si>
    <t>the lead time is for only with small amount from 1 to 2 boxes</t>
  </si>
  <si>
    <t>12-14 x 2" Hex - Hex Washer Head Climaseal® Finish #3 Point Steel TEKS® Self-Drilling Screw</t>
  </si>
  <si>
    <t>12-24 x 1-1/2" Hex-Unslotted Hex Washer Head Climaseal® #5 Steel Heavy Duty TEKS® Self-Drilling Screw Made in USA</t>
  </si>
  <si>
    <t>110163766A</t>
  </si>
  <si>
    <t>1/4-14 x 1-1/2" Hex - Hex Washer Head Climaseal® Finish #3 Point Steel TEKS® Self-Drilling Screw</t>
  </si>
  <si>
    <t>12-14 x 1" Hex - Hex Washer Head Climaseal[REG] Finish #3 Point Steel TEKS[REG] Self-Drilling Screw</t>
  </si>
  <si>
    <t xml:space="preserve">1/4"x1-1/4" Tapcon Hex Head Masonry Fastener w/ Drill Bit </t>
  </si>
  <si>
    <t>1/4"x2-1/4" Tapcon Hex Head Masonry Fastener w/ Drill Bit</t>
  </si>
  <si>
    <t>1/4"x1-3/4" Tapcon Hex Head Masonry Fastener w/ Drill Bit</t>
  </si>
  <si>
    <t>2140180</t>
  </si>
  <si>
    <t>1/4"x2-3/4" Tapcon Hex Head Masonry Fastener w/ Drill Bit</t>
  </si>
  <si>
    <t>2140182</t>
  </si>
  <si>
    <t>3/16"x2-1/4" Blue Perma-Seal Carbon Steel Phillips Flat Tapper+[REG] Screw Anchor (Drill Bit Inc)</t>
  </si>
  <si>
    <t>2140190</t>
  </si>
  <si>
    <t>Replacement for Discontinued Part# 51552</t>
  </si>
  <si>
    <t>#10-16 x 1" Square Pan Head 1000 Hour Coating #3 Point 410 Stainless Steel Self-Drilling Screw</t>
  </si>
  <si>
    <t>0176171</t>
  </si>
  <si>
    <t>Screw 12" x 1" Pan Head self-drilling screw</t>
  </si>
  <si>
    <t xml:space="preserve">0176176  </t>
  </si>
  <si>
    <t>pcs</t>
  </si>
  <si>
    <t>1/4" x 1-3/4" KWIK-CON+ TORX HEX HEAD SCREW ANCHOR</t>
  </si>
  <si>
    <t>2260086</t>
  </si>
  <si>
    <t>Hilti (Canada) Corp</t>
  </si>
  <si>
    <t>1/4"x2-3/4" KWIK-CON+ TORX HEX HEAD SCREW ANCHOR</t>
  </si>
  <si>
    <t>2260088</t>
  </si>
  <si>
    <t>1/4" x 2-3/4" KWIK-CON II+ TORX FLAT SCREW ANCHOR</t>
  </si>
  <si>
    <t>2260095</t>
  </si>
  <si>
    <t>1/4"x2-1/4" KWIK-CON+ TORX HEX HEAD SCREW ANCHOR</t>
  </si>
  <si>
    <t>2260087</t>
  </si>
  <si>
    <t>3/8" x 2-1/8" KH-EZ CONCRETE SCREW ANCHOR</t>
  </si>
  <si>
    <t>418056</t>
  </si>
  <si>
    <t>3/8" x 3-1/2" KWIK HUS SCREW ANCHOR</t>
  </si>
  <si>
    <t>3/8" x 4" KH-EZ CONCRETE SCREW ANCHOR</t>
  </si>
  <si>
    <t>418059</t>
  </si>
  <si>
    <t>3/8" x 5" KH-EZ CONCRETE SCREW ANCHOR</t>
  </si>
  <si>
    <t>418061</t>
  </si>
  <si>
    <t>3/8"x3" KH-EZ CONCRETE SCREW ANCHOR</t>
  </si>
  <si>
    <t>1/2"x3-3/4" KB-TZ CONCRETE SCREW ANCHOR</t>
  </si>
  <si>
    <t>387512</t>
  </si>
  <si>
    <t>1/4"x1-1/4" KWIK-CON+ TORX HEX HEAD SCREW ANCHOR</t>
  </si>
  <si>
    <t>2260085</t>
  </si>
  <si>
    <t>1/4"x2-3/4" THH + Screw Anchor Kwik-Con</t>
  </si>
  <si>
    <t>Drywall Screw S-DD 12-14 x 1" TPCH3 Z</t>
  </si>
  <si>
    <t>2098865</t>
  </si>
  <si>
    <t>Sealant</t>
  </si>
  <si>
    <t>BES 925 SEALANT - Black (30X300ML CTG)</t>
  </si>
  <si>
    <t>00-BK40B300BL</t>
  </si>
  <si>
    <t>BES 925 SEALANT - Gray (30X300ML CTG)</t>
  </si>
  <si>
    <t>00-BK40B300GR</t>
  </si>
  <si>
    <t>BES 925 SEALANT - White (30X300ML CTG)</t>
  </si>
  <si>
    <t xml:space="preserve">Stock in house </t>
  </si>
  <si>
    <t xml:space="preserve">00-BK40B300WH  </t>
  </si>
  <si>
    <t>DOW 123 Black - 12" x 50'</t>
  </si>
  <si>
    <t>CS2</t>
  </si>
  <si>
    <t>2 days If no stock - 7 days</t>
  </si>
  <si>
    <t>Dow Corning 795 Black (CTG)</t>
  </si>
  <si>
    <t>795 Black (CTG)</t>
  </si>
  <si>
    <t>Dow Corning 795 Black (SSG)</t>
  </si>
  <si>
    <t>795 Black (SSG)</t>
  </si>
  <si>
    <t>sausage</t>
  </si>
  <si>
    <t>Dow Corning 795 White (CTG)</t>
  </si>
  <si>
    <t>795 White (CTG)</t>
  </si>
  <si>
    <t>Dow Corning 795 White (SSG)</t>
  </si>
  <si>
    <t>795 White (SSG)</t>
  </si>
  <si>
    <t>Dow Corning 758 White (SSG)</t>
  </si>
  <si>
    <t>DOW758020900</t>
  </si>
  <si>
    <t>Dow Corning 756 SMS Black (SSG)</t>
  </si>
  <si>
    <t>040596</t>
  </si>
  <si>
    <t>TB Philly</t>
  </si>
  <si>
    <t>3-4 weeks</t>
  </si>
  <si>
    <t>Dow Corning 756 SMS Coal Black (Charcoal) (SSG)</t>
  </si>
  <si>
    <t>707011 </t>
  </si>
  <si>
    <t>8 weeks</t>
  </si>
  <si>
    <t>Plastic Shim</t>
  </si>
  <si>
    <t>2 days If no stock 7 days</t>
  </si>
  <si>
    <t>Round Plastic Shims 2-5/16x3x1/16 - #26 (Blue)</t>
  </si>
  <si>
    <t>Round Plastic Shims 2-5/16x3x1/4 - #24 (Black)</t>
  </si>
  <si>
    <t>Round Plastic Shims 2-5/16x3x1/8 - #28 (Red)</t>
  </si>
  <si>
    <t>Square Plastic Shims 3x4x1/16 - #16 (Blue)</t>
  </si>
  <si>
    <t xml:space="preserve">Square 3x4x1/4" Solid (Black) </t>
  </si>
  <si>
    <t>921722993</t>
  </si>
  <si>
    <t>Square Plastic Shims 3x4x1/8 - #18 (Red)</t>
  </si>
  <si>
    <t>Silicone</t>
  </si>
  <si>
    <t>2 -3 weeks</t>
  </si>
  <si>
    <t>Tremsil 400 Aluminum Anodized - Sausage</t>
  </si>
  <si>
    <t>970878A 385</t>
  </si>
  <si>
    <t>Tremsil 400 Black  - Sausage (USE SPECTREM 2)</t>
  </si>
  <si>
    <t>NOT AVAILABLE</t>
  </si>
  <si>
    <t>970802 385</t>
  </si>
  <si>
    <t>Tremsil 400 Charcoal - Cartridge (USE SPECTREM 2)</t>
  </si>
  <si>
    <t>970983A 323</t>
  </si>
  <si>
    <t>Tremsil 400 Charcoal - Sausage (USE SPECTREM 2)</t>
  </si>
  <si>
    <t>970983A 385</t>
  </si>
  <si>
    <t>Tremsil 400 T400 Medium Gray - Sausage (USE SPECTREM 2)</t>
  </si>
  <si>
    <t>970985A 385</t>
  </si>
  <si>
    <t>Spectrem 1 Black - Sausage</t>
  </si>
  <si>
    <t>Spectrem 2 White - Sausage</t>
  </si>
  <si>
    <t>947806 385</t>
  </si>
  <si>
    <t>Spectrem 2 Black - Sausage</t>
  </si>
  <si>
    <t>947802 385</t>
  </si>
  <si>
    <t>Spectrem 2 Bronze - Sausage</t>
  </si>
  <si>
    <t>947801 385</t>
  </si>
  <si>
    <t>3 -3 weeks</t>
  </si>
  <si>
    <t>Spectrem 2 Charcoal - Sausage</t>
  </si>
  <si>
    <t>947873 385</t>
  </si>
  <si>
    <t>Tremsil 400 White - Cartridge</t>
  </si>
  <si>
    <t>970806A 323</t>
  </si>
  <si>
    <t>Tremsil 400 White - Sausage</t>
  </si>
  <si>
    <t>970806A 385</t>
  </si>
  <si>
    <t>TREMSIL 600 (30X300ML CTG) CLEAR - Cartridge</t>
  </si>
  <si>
    <t>944800 323</t>
  </si>
  <si>
    <t>TREMSIL 600 (30X300ML CTG) BLACK - Cartridge</t>
  </si>
  <si>
    <t>944802 323</t>
  </si>
  <si>
    <t>TREMSIL 600 (30X300ML CTG) White - Cartridge</t>
  </si>
  <si>
    <t>Pecora 894 Clear Silicone</t>
  </si>
  <si>
    <t>080907</t>
  </si>
  <si>
    <t>2 weeks</t>
  </si>
  <si>
    <t>Pecora 896 Clear Silicone</t>
  </si>
  <si>
    <t>Pecora 896 Translucent  Silicone</t>
  </si>
  <si>
    <t>Foam Tape</t>
  </si>
  <si>
    <t>Foam Tape - Willseal 600 - W - 1/8 in , H - 3/8 in</t>
  </si>
  <si>
    <t>WBA013038</t>
  </si>
  <si>
    <t>Foam Tape - Willseal 600 - W - 1/5 in , H - 3/8 in</t>
  </si>
  <si>
    <t>WBA019038</t>
  </si>
  <si>
    <t>Foam Tape - Willseal 600 - W - 0.25 in , H - 0.75 in</t>
  </si>
  <si>
    <t>WBA025075</t>
  </si>
  <si>
    <t>Foam Tape - Willseal 600 - W - 3/8 in , H - 0.75 in</t>
  </si>
  <si>
    <t>WBA038075</t>
  </si>
  <si>
    <t>Foam Tape - Willseal 600 - W - 0.5 in , H - 0.75 in</t>
  </si>
  <si>
    <t>WBA050075</t>
  </si>
  <si>
    <t>Foam Tape - Willseal 600 - W - 5/8 in , H - 1 in</t>
  </si>
  <si>
    <t>WBA063100</t>
  </si>
  <si>
    <t>Foam Tape - Willseal 600 - W - 0.75 in , H - 1 in</t>
  </si>
  <si>
    <t>WBA075100</t>
  </si>
  <si>
    <t>Foam Tape - Willseal 600 - W - 1 in , H - 1.5 in</t>
  </si>
  <si>
    <t>WBA100150</t>
  </si>
  <si>
    <t>Foam Tape - Willseal 600 - W - 1.25 in , H - 2 in</t>
  </si>
  <si>
    <t>WBA125200</t>
  </si>
  <si>
    <t>Foam Tape - Willseal 600 - W - 1.5 in , H - 2 in</t>
  </si>
  <si>
    <t>WBA150200</t>
  </si>
  <si>
    <t>Foam Tape - Willseal 600 - W - 1.75 in , H - 2 in</t>
  </si>
  <si>
    <t>WBA175200</t>
  </si>
  <si>
    <t>Foam Tape - Willseal 600 - W - 2 in , H - 2 in</t>
  </si>
  <si>
    <t>WBA200200</t>
  </si>
  <si>
    <t>Foam Tape - Willseal 600 - W - 2.25 in , H - 2.5 in</t>
  </si>
  <si>
    <t>WBA225250</t>
  </si>
  <si>
    <t>Foam Tape - Willseal 600 - W - 2.5 in , H - 3 in</t>
  </si>
  <si>
    <t>WBA250300</t>
  </si>
  <si>
    <t>stick</t>
  </si>
  <si>
    <t>Foam Tape - Willseal 600 - W - 2.75 in , H - 3 in</t>
  </si>
  <si>
    <t>WBA275300</t>
  </si>
  <si>
    <t>Foam Tape - Willseal 600 - W - 3 in , H - 3 in</t>
  </si>
  <si>
    <t>WBA300300</t>
  </si>
  <si>
    <t>Foam Tape - Willseal 600 - W - 3.25 in , H - 3 in</t>
  </si>
  <si>
    <t>WBA325300</t>
  </si>
  <si>
    <t>Foam Tape - Willseal 600 - W - 3.5 in , H - 3 in</t>
  </si>
  <si>
    <t>WBA350300</t>
  </si>
  <si>
    <t>Foam Tape - Willseal 600 - W - 3.75 in , H - 3 in</t>
  </si>
  <si>
    <t>WBA375300</t>
  </si>
  <si>
    <t>Foam Tape - Willseal 600 - W - 4 in , H - 4 in</t>
  </si>
  <si>
    <t>WBA400400</t>
  </si>
  <si>
    <t>Foam Tape - Willseal 600 - W - 4.25 in , H - 4 in</t>
  </si>
  <si>
    <t>WBA425400</t>
  </si>
  <si>
    <t>Foam Tape - Willseal 600 - W - 4.5 in , H - 4 in</t>
  </si>
  <si>
    <t>WBA450400</t>
  </si>
  <si>
    <t>Foam Tape - Willseal 600 - W - 4.75 in , H - 4 in</t>
  </si>
  <si>
    <t>WBA475400</t>
  </si>
  <si>
    <t>Foam Tape - Willseal 600 - W - 5 in , H - 4 in</t>
  </si>
  <si>
    <t>WBA500400</t>
  </si>
  <si>
    <t>Foam Tape - Willseal 600 - W - 5.25 in , H - 4 in</t>
  </si>
  <si>
    <t>WBA525400</t>
  </si>
  <si>
    <t>Foam Tape - Willseal 600 - W - 5.5 in , H - 4 in</t>
  </si>
  <si>
    <t>WBA550400</t>
  </si>
  <si>
    <t>Foam Tape - Willseal 600 - W - 5.75 in , H - 4 in</t>
  </si>
  <si>
    <t>WBA575400</t>
  </si>
  <si>
    <t>Foam Tape - Willseal 600 - W - 6 in , H - 6 in</t>
  </si>
  <si>
    <t>WBA600600</t>
  </si>
  <si>
    <t>3M 4991B 3/8 x 36 Yards tape - Black</t>
  </si>
  <si>
    <t>4991B</t>
  </si>
  <si>
    <t>Backer Rod New</t>
  </si>
  <si>
    <t>BACKERROD 3/8" (2100')</t>
  </si>
  <si>
    <t>IT10BR-3/8M</t>
  </si>
  <si>
    <t>SOFTTYPE BACKERROD 1 1/8 (500')</t>
  </si>
  <si>
    <t>IT12SR-1 1/8</t>
  </si>
  <si>
    <t>SOFTTYPE BACKERROD 1 1/2 (6'p ) 66/cs</t>
  </si>
  <si>
    <t>IT12SR-1 1/2-P</t>
  </si>
  <si>
    <t>SOFTTYPE BACKERROD 5/8" (1550')</t>
  </si>
  <si>
    <t>IT12SR-5/8</t>
  </si>
  <si>
    <t>BACKERROD 5/8" (1550')</t>
  </si>
  <si>
    <t>IT10BR-5/8</t>
  </si>
  <si>
    <t>SOFTTYPE BACKERROD 7/8" (850')</t>
  </si>
  <si>
    <t>IT12SR-7/8</t>
  </si>
  <si>
    <t>BACKERROD 7/8" (850')</t>
  </si>
  <si>
    <t>IT10BR-7/8</t>
  </si>
  <si>
    <t>BACKER ROD 3/4" X 1100'/CS</t>
  </si>
  <si>
    <t>IT10BR-3/4</t>
  </si>
  <si>
    <t>SOFTTYPE BACKERROD 2" (6'p) 38/cs</t>
  </si>
  <si>
    <t>00-IT12SR-2P</t>
  </si>
  <si>
    <t>SOFTTYPE BACKERROD 2 1/2" (6'p) 24/cs</t>
  </si>
  <si>
    <t>00-IT12SR-2 1/2-P</t>
  </si>
  <si>
    <t>00-IT12SR-2 1/2-A</t>
  </si>
  <si>
    <t>can</t>
  </si>
  <si>
    <t>BACKERROD 1 1/8 (500')</t>
  </si>
  <si>
    <t>IT10BR-1 1/8</t>
  </si>
  <si>
    <t>Backer Rod Old</t>
  </si>
  <si>
    <t>`</t>
  </si>
  <si>
    <t>SOFTTYPE BACKERROD 3/8" (2100')</t>
  </si>
  <si>
    <t>00-IT12SR-3/8M</t>
  </si>
  <si>
    <t>00-IT12SR-5/8</t>
  </si>
  <si>
    <t>00-IT12SR-7/8</t>
  </si>
  <si>
    <t>00-IT12SR-1 1/8</t>
  </si>
  <si>
    <t>00-IT12SR-1 1/2-P</t>
  </si>
  <si>
    <t>Touch up paint</t>
  </si>
  <si>
    <t>please enter the paint code in special note section</t>
  </si>
  <si>
    <t>T&amp;T Prism</t>
  </si>
  <si>
    <t>SPRAY PAINT - K1285</t>
  </si>
  <si>
    <t>Duracron Gloss White</t>
  </si>
  <si>
    <t>SPRAY PAINT - UC136619</t>
  </si>
  <si>
    <t>Duracron Bone White</t>
  </si>
  <si>
    <t>SPRAY PAINT - UC132167</t>
  </si>
  <si>
    <t>Duracron Grey Velvet</t>
  </si>
  <si>
    <t>SPRAY PAINT - UC118334</t>
  </si>
  <si>
    <t>Duracron Graphite Grey</t>
  </si>
  <si>
    <t xml:space="preserve">SPRAY PAINT - UCFX12126 </t>
  </si>
  <si>
    <t>Acrynar Silver Grey</t>
  </si>
  <si>
    <t>SPRAY PAINT - UCFX12271</t>
  </si>
  <si>
    <t>PPG Acrynar Titanium Grey</t>
  </si>
  <si>
    <t>SPRAY PAINT - UCFX10428E</t>
  </si>
  <si>
    <t>PPG Acrynar Sparkling Elephant</t>
  </si>
  <si>
    <t xml:space="preserve">SPRAY PAINT -UC106684 </t>
  </si>
  <si>
    <t>PPG Duranar Satin Nickel</t>
  </si>
  <si>
    <t>SPRAY PAINT - UC131609</t>
  </si>
  <si>
    <t>PPG Duranar Orange Brown</t>
  </si>
  <si>
    <t>SPRAY PAINT - UCFX12991</t>
  </si>
  <si>
    <t>Acrynar Bronze Mica</t>
  </si>
  <si>
    <t>SPRAY PAINT - UCFX12588</t>
  </si>
  <si>
    <t>PPG Acrynar Graphite Grey</t>
  </si>
  <si>
    <t>SPRAY PAINT -  UCFX12146</t>
  </si>
  <si>
    <t>Acrynar Wrought Iron</t>
  </si>
  <si>
    <t>SPRAY PAINT - UC106686F</t>
  </si>
  <si>
    <t>Duranar Sunstorm Cosmic Gray Mica</t>
  </si>
  <si>
    <t xml:space="preserve">SPRAY PAINT - UC53128 </t>
  </si>
  <si>
    <t>Duracron S600 Black</t>
  </si>
  <si>
    <t xml:space="preserve">SPRAY PAINT - UCFX12630 </t>
  </si>
  <si>
    <t>Acrynar Champagne</t>
  </si>
  <si>
    <t>SPRAY PAINT - UC141418</t>
  </si>
  <si>
    <t>PPG Duracron Anthracite Grey</t>
  </si>
  <si>
    <t xml:space="preserve">SPRAY PAINT -  UC131350 </t>
  </si>
  <si>
    <t>PPG Duranar Anthracite Grey</t>
  </si>
  <si>
    <t xml:space="preserve">SPRAY PAINT - UC123374  </t>
  </si>
  <si>
    <t>PPG Duranar Basalt Grey</t>
  </si>
  <si>
    <t>SPRAY PAINT - UC115753F</t>
  </si>
  <si>
    <t>PPG Duranar Market White</t>
  </si>
  <si>
    <t>SPRAY PAINT - UCFX11297</t>
  </si>
  <si>
    <t>PPG Acrynar Silverstorm</t>
  </si>
  <si>
    <t>SPRAY PAINT - UCFX12631</t>
  </si>
  <si>
    <t>PPG Acrynar Marshall Blue</t>
  </si>
  <si>
    <t>SPRAY PAINT - UC140144</t>
  </si>
  <si>
    <t>PPG Duracron Medium Grey</t>
  </si>
  <si>
    <t>SPRAY PAINT - UC143982</t>
  </si>
  <si>
    <t>PPG Durastar Fashion Grey</t>
  </si>
  <si>
    <t>SPRAY PAINT - UC143901</t>
  </si>
  <si>
    <t>PPG Durastar Black Satin</t>
  </si>
  <si>
    <t xml:space="preserve">SPRAY PAINT - UC110227F </t>
  </si>
  <si>
    <t>PPG Duranar Sunstorm Pewter</t>
  </si>
  <si>
    <t>SPRAY PAINT - UC127700</t>
  </si>
  <si>
    <t>PPG Duracron S600 Bronze</t>
  </si>
  <si>
    <t>SPRAY PAINT - UCFX10515</t>
  </si>
  <si>
    <t>PPG Acrynar White</t>
  </si>
  <si>
    <t>SPRAY PAINT - UC134045</t>
  </si>
  <si>
    <t>PPG Duracron Pewter</t>
  </si>
  <si>
    <t>SPRAY PAINT - UC142901</t>
  </si>
  <si>
    <t xml:space="preserve"> PPG Durastar Charcoal </t>
  </si>
  <si>
    <t xml:space="preserve">SPRAY PAINT - UC133192F </t>
  </si>
  <si>
    <t>PPG Duranar Champagne Metallic Cool</t>
  </si>
  <si>
    <t xml:space="preserve">SPRAY PAINT - UC133727 </t>
  </si>
  <si>
    <t>PPG Duracron Space Black</t>
  </si>
  <si>
    <t>SPRAY PAINT - UC142242F</t>
  </si>
  <si>
    <t>PPG Duranar Sunstorm Nightfall</t>
  </si>
  <si>
    <t>SPRAY PAINT - UCFX10003</t>
  </si>
  <si>
    <t>PPG Acrynar Arcadia Silver</t>
  </si>
  <si>
    <t>SPRAY PAINT - UCFX11118</t>
  </si>
  <si>
    <t>Acrynar Dark green</t>
  </si>
  <si>
    <t>SPRAY PAINT - UCFX13062</t>
  </si>
  <si>
    <t>PPG Acrynar Medium Grey</t>
  </si>
  <si>
    <t>SPRAY PAINT - UC129940</t>
  </si>
  <si>
    <t>PPG Duranar Cadet Grey</t>
  </si>
  <si>
    <t>SPRAY PAINT - UC142271</t>
  </si>
  <si>
    <t>PPG Duracron Nightfall Metallic</t>
  </si>
  <si>
    <t>SPRAY PAINT - UC142274</t>
  </si>
  <si>
    <t>PPG Duranar Pure White</t>
  </si>
  <si>
    <t>SPRAY PAINT - UCFX12114</t>
  </si>
  <si>
    <t>PPG Acrynar Black Mica</t>
  </si>
  <si>
    <t>SPRAY PAINT - UCFX11029</t>
  </si>
  <si>
    <t xml:space="preserve">SPRAY PAINT - UC116628F </t>
  </si>
  <si>
    <t>PPG Duranar Steel City Silver</t>
  </si>
  <si>
    <t>SPRAY PAINT - UC113812</t>
  </si>
  <si>
    <t>PPG Duracron Bone White</t>
  </si>
  <si>
    <t>SPRAY PAINT - UC109852</t>
  </si>
  <si>
    <t>PPG Duranar Charcoal</t>
  </si>
  <si>
    <t xml:space="preserve">SPRAY PAINT - UC106709XL </t>
  </si>
  <si>
    <t>PPG Duranar XL Chocolate Bronze</t>
  </si>
  <si>
    <t xml:space="preserve">SPRAY PAINT - UC140522 </t>
  </si>
  <si>
    <t>PPG Duracron Brown</t>
  </si>
  <si>
    <t xml:space="preserve">SPRAY PAINT - UC123931XL </t>
  </si>
  <si>
    <t>PPG DURANAR XL Gold</t>
  </si>
  <si>
    <t>SPRAY PAINT - UC105747</t>
  </si>
  <si>
    <t>PPG Duranar Natural Wicker</t>
  </si>
  <si>
    <t>Jay</t>
  </si>
  <si>
    <t>Touch up pen</t>
  </si>
  <si>
    <t>pen</t>
  </si>
  <si>
    <t>PEN - K1285</t>
  </si>
  <si>
    <t>PEN - UC136619</t>
  </si>
  <si>
    <t>PEN - UC132167</t>
  </si>
  <si>
    <t>PEN - UC118334</t>
  </si>
  <si>
    <t xml:space="preserve">PEN - UCFX12126 </t>
  </si>
  <si>
    <t>PEN - UCFX12271</t>
  </si>
  <si>
    <t>PEN - UCFX10428E</t>
  </si>
  <si>
    <t xml:space="preserve">PEN -UC106684 </t>
  </si>
  <si>
    <t>PEN - UC131609</t>
  </si>
  <si>
    <t>PEN - UCFX12991</t>
  </si>
  <si>
    <t>PEN - UCFX12588</t>
  </si>
  <si>
    <t>PEN -  UCFX12146</t>
  </si>
  <si>
    <t>PEN - UC106686F</t>
  </si>
  <si>
    <t xml:space="preserve">PEN - UC53128 </t>
  </si>
  <si>
    <t xml:space="preserve">PEN - UCFX12630 </t>
  </si>
  <si>
    <t>PEN - UC141418</t>
  </si>
  <si>
    <t xml:space="preserve">PEN -  UC131350 </t>
  </si>
  <si>
    <t xml:space="preserve">PEN - UC123374  </t>
  </si>
  <si>
    <t>PEN - UC115753F</t>
  </si>
  <si>
    <t>PEN - UCFX11297</t>
  </si>
  <si>
    <t>PEN - UCFX12631</t>
  </si>
  <si>
    <t>PEN - UC140144</t>
  </si>
  <si>
    <t>PEN - UC143982</t>
  </si>
  <si>
    <t>PEN - UC143901</t>
  </si>
  <si>
    <t xml:space="preserve">PEN - UC110227F </t>
  </si>
  <si>
    <t>PEN - UC127700</t>
  </si>
  <si>
    <t>PEN - UCFX10515</t>
  </si>
  <si>
    <t>PEN - UC134045</t>
  </si>
  <si>
    <t>PEN - UC142901</t>
  </si>
  <si>
    <t xml:space="preserve">PEN - UC133192F </t>
  </si>
  <si>
    <t xml:space="preserve">PEN - UC133727 </t>
  </si>
  <si>
    <t>PEN - UC142242F</t>
  </si>
  <si>
    <t>PEN - UCFX10003</t>
  </si>
  <si>
    <t>PEN - UCFX11118</t>
  </si>
  <si>
    <t>PEN - UCFX13062</t>
  </si>
  <si>
    <t>PEN - UC129940</t>
  </si>
  <si>
    <t>PEN - UC142271</t>
  </si>
  <si>
    <t>PEN - UC142274</t>
  </si>
  <si>
    <t>PEN - UCFX12114</t>
  </si>
  <si>
    <t>PEN - UCFX11029</t>
  </si>
  <si>
    <t xml:space="preserve">PEN - UC116628F </t>
  </si>
  <si>
    <t>PEN - UC113812</t>
  </si>
  <si>
    <t>PEN - UC109852</t>
  </si>
  <si>
    <t xml:space="preserve">PEN - UC106709XL </t>
  </si>
  <si>
    <t xml:space="preserve">PEN - UC140522 </t>
  </si>
  <si>
    <t xml:space="preserve">PEN - UC123931XL </t>
  </si>
  <si>
    <t>PEN - UC105747</t>
  </si>
  <si>
    <t>WINDOW WIDTH (in)</t>
  </si>
  <si>
    <t>WINDOW HEIGHT (in)</t>
  </si>
  <si>
    <t>H-BAR REQUIRED?</t>
  </si>
  <si>
    <t>AWNING-CASEMENT ONLY</t>
  </si>
  <si>
    <t>CONFIGURATION</t>
  </si>
  <si>
    <t>COMPONENT REQUIRED</t>
  </si>
  <si>
    <t>GLASS REQUIRED?</t>
  </si>
  <si>
    <t>DOOR TYPE</t>
  </si>
  <si>
    <t>REF. DRAWING AVAILABLE?</t>
  </si>
  <si>
    <t>DOOR DETAILS</t>
  </si>
  <si>
    <t>SCREEN TYPE</t>
  </si>
  <si>
    <t>CUT WIDTH
(in)</t>
  </si>
  <si>
    <t>CUT HEIGHT
(in)</t>
  </si>
  <si>
    <t>SCREEN
COLOUR</t>
  </si>
  <si>
    <t>SCREEN CORNER
KEY COLOUR</t>
  </si>
  <si>
    <t>Billable</t>
  </si>
  <si>
    <t>Yes</t>
  </si>
  <si>
    <t>Non-Billable</t>
  </si>
  <si>
    <t>No</t>
  </si>
  <si>
    <t>YES</t>
  </si>
  <si>
    <t>1. Estimating Error</t>
  </si>
  <si>
    <t>NOT APPLICABLE</t>
  </si>
  <si>
    <t>ADA SILL</t>
  </si>
  <si>
    <t>COMPLETE DOOR WITHOUT ECOWALL FRAME REQUIRED</t>
  </si>
  <si>
    <t>LEFT HANDLE / RIGHT HINGE</t>
  </si>
  <si>
    <t>WITH HEAD RECEPTOR</t>
  </si>
  <si>
    <t>Glass - Deductions</t>
  </si>
  <si>
    <t>GLASS ACTIVE Deductions</t>
  </si>
  <si>
    <t>2. Design Issue</t>
  </si>
  <si>
    <t>NON-ADA SILL</t>
  </si>
  <si>
    <t>ONLY SASH REQUIRED</t>
  </si>
  <si>
    <t>RIGHT HANDLE / LEFT HINGE</t>
  </si>
  <si>
    <t>WITHOUT HEAD RECEPTOR</t>
  </si>
  <si>
    <t>Screen - Deductions</t>
  </si>
  <si>
    <t>SCREEN ACTIVE Deductions</t>
  </si>
  <si>
    <t>3. Drafting Error</t>
  </si>
  <si>
    <t>EXTENDED ADA SILL</t>
  </si>
  <si>
    <t>ONLY DOOR FRAME REQUIRED</t>
  </si>
  <si>
    <t>NOT REQUIRED</t>
  </si>
  <si>
    <t>GLASS TYPE</t>
  </si>
  <si>
    <t>WIDTH DEDUCTION</t>
  </si>
  <si>
    <t>HEIGHT DEDUCTION</t>
  </si>
  <si>
    <t>Active Width Deductions</t>
  </si>
  <si>
    <t>Active Height Deductions</t>
  </si>
  <si>
    <t>4. Take-Off Error / Pick List Error</t>
  </si>
  <si>
    <t>ONLY STATIC SASH REQUIRED</t>
  </si>
  <si>
    <t>MS - Monolithic Spandrel</t>
  </si>
  <si>
    <t>SP - MONOLITHIC SPANDREL</t>
  </si>
  <si>
    <t>SCREEN FOR</t>
  </si>
  <si>
    <t>5. Order Entry Issue</t>
  </si>
  <si>
    <t>ONLY MOVING SASH REQUIRED</t>
  </si>
  <si>
    <t>MSV - Monolithic Spandrel With Vent</t>
  </si>
  <si>
    <t>SV - MONOLITHIC SPANDREL VENT</t>
  </si>
  <si>
    <t>0.5 + VENT OFFSET</t>
  </si>
  <si>
    <t>F92 AWNING SCREEN</t>
  </si>
  <si>
    <t>6. Supplier Non-Conformance</t>
  </si>
  <si>
    <t>BOTH STATIC AND MOVING SASH REQUIRED</t>
  </si>
  <si>
    <t>SC - Slim Corner Monolithic Spandrel</t>
  </si>
  <si>
    <t>SP - SLIM CORNER MONOLITHIC SPANDREL</t>
  </si>
  <si>
    <t>F92 CASEMENT SCREEN</t>
  </si>
  <si>
    <t>7. Manufacturing Defect</t>
  </si>
  <si>
    <t>WITH JAMB RECEPTOR</t>
  </si>
  <si>
    <t>WITH STRAP</t>
  </si>
  <si>
    <t>WITH LOCKING HARDWARE</t>
  </si>
  <si>
    <t>SPIG - Spandrel IGU (Shadow Box)</t>
  </si>
  <si>
    <t>SB - SPANDREL IGU</t>
  </si>
  <si>
    <t>CLEARVIEW SLIDING DOOR SCREEN</t>
  </si>
  <si>
    <t>8. Damaged in Transit</t>
  </si>
  <si>
    <t>WITHOUT JAMB RECEPTOR</t>
  </si>
  <si>
    <t>WITHOUT STRAP</t>
  </si>
  <si>
    <t>WITHOUT LOCKING HARDWARE</t>
  </si>
  <si>
    <t>SPIG VENT - Spandrel IGU Vent</t>
  </si>
  <si>
    <t>SW - SPANDREL IGU VENT</t>
  </si>
  <si>
    <t>SUNVIEW SLIDING DOOR SCREEN</t>
  </si>
  <si>
    <t>9. Damaged on Site (Quest Installer)</t>
  </si>
  <si>
    <t>OSIGHS - Oversized Spandrel IGU on Half Sill</t>
  </si>
  <si>
    <t>SB - OVERSIZED SPANDREL IGU</t>
  </si>
  <si>
    <t>10. AI/SI Modification</t>
  </si>
  <si>
    <t>Put Authorized By:</t>
  </si>
  <si>
    <t>28FG - 28mm Fixed Glass</t>
  </si>
  <si>
    <t>GL-FIXED WINDOW</t>
  </si>
  <si>
    <t>11. Trade Damage</t>
  </si>
  <si>
    <t>Jody Cash</t>
  </si>
  <si>
    <t>WITH KICKPLATE</t>
  </si>
  <si>
    <t>F92AWNCH - F92 Awning Continuous Hinge</t>
  </si>
  <si>
    <t>GL - F92 AWNING</t>
  </si>
  <si>
    <t>12. Lost on Site</t>
  </si>
  <si>
    <t>Under Warranty</t>
  </si>
  <si>
    <t>WITHOUT KICKPLATE</t>
  </si>
  <si>
    <t>M90OUTAWN - M90 OUTSWING Awning</t>
  </si>
  <si>
    <t>GL - M90 OUTSWING AWNING</t>
  </si>
  <si>
    <t>13. Post Occupancy Damage</t>
  </si>
  <si>
    <t>M90INCAS - M90 INSWING Casement</t>
  </si>
  <si>
    <t>GL - M90 INSWING AWNING</t>
  </si>
  <si>
    <t>14. Sample Request</t>
  </si>
  <si>
    <t>M82 SWING DOOR</t>
  </si>
  <si>
    <t>M82 DOOR</t>
  </si>
  <si>
    <t>15. Sales Over-ride</t>
  </si>
  <si>
    <t>LIFT AND GLIDE SLIDING DOOR</t>
  </si>
  <si>
    <t>2-PANEL LIFT AND GLIDE SLIDING DOOR (QUEST)</t>
  </si>
  <si>
    <t>M90 INSWING</t>
  </si>
  <si>
    <t>SUNVIEW / CLEARVIEW SLIDING DOOR</t>
  </si>
  <si>
    <t>Available on BaseCamp</t>
  </si>
  <si>
    <t>1. Project Management Error</t>
  </si>
  <si>
    <t>M90 OUTSWING</t>
  </si>
  <si>
    <t>Awning</t>
  </si>
  <si>
    <t>Only Sash</t>
  </si>
  <si>
    <t>MONOLITHIC SPANDREL GLASS</t>
  </si>
  <si>
    <t>Not available on Basecamp</t>
  </si>
  <si>
    <t>2. Estimating Error</t>
  </si>
  <si>
    <t>F92</t>
  </si>
  <si>
    <t>Casement</t>
  </si>
  <si>
    <t>Only Frame</t>
  </si>
  <si>
    <t>SPANDREL IGU GLASS</t>
  </si>
  <si>
    <t>3. Design Issue</t>
  </si>
  <si>
    <t>Both Sash and Frame</t>
  </si>
  <si>
    <t>FIXED GLASS</t>
  </si>
  <si>
    <t>4. Drafting Error</t>
  </si>
  <si>
    <t>AWNING GLASS</t>
  </si>
  <si>
    <t>5. Drafting Error (AWI / WIS)</t>
  </si>
  <si>
    <t>M82</t>
  </si>
  <si>
    <t>Inswing</t>
  </si>
  <si>
    <t>DOOR GLASS</t>
  </si>
  <si>
    <t>PRE-PAINTED</t>
  </si>
  <si>
    <t>6. Take-Off Error / Pick List Error</t>
  </si>
  <si>
    <t>Lift &amp; Glide</t>
  </si>
  <si>
    <t>Outswing</t>
  </si>
  <si>
    <t>POST-PAINTED</t>
  </si>
  <si>
    <t>7. Order Entry Issue</t>
  </si>
  <si>
    <t>Sunview</t>
  </si>
  <si>
    <t>Not Applicable</t>
  </si>
  <si>
    <t>8. Supplier Non-Conformance</t>
  </si>
  <si>
    <t>Clearview</t>
  </si>
  <si>
    <t>9. Manufacturing Defect</t>
  </si>
  <si>
    <t>10. Material / Inventory Management Issue</t>
  </si>
  <si>
    <t>11. Damaged in Transit</t>
  </si>
  <si>
    <t>12. Damaged on Site (Quest Installer)</t>
  </si>
  <si>
    <t>13. Damaged on Site (AWI / WIS)</t>
  </si>
  <si>
    <t>PANEL FAMILY</t>
  </si>
  <si>
    <t>14. AI/SI Modification</t>
  </si>
  <si>
    <t>NONE</t>
  </si>
  <si>
    <t>15. Trade Damage</t>
  </si>
  <si>
    <t>1 Inch Shift</t>
  </si>
  <si>
    <t>Full-Depth 1" Shift</t>
  </si>
  <si>
    <t>3" Shift</t>
  </si>
  <si>
    <t>Full-Depth 3" Shift</t>
  </si>
  <si>
    <t>2" Projected Panel</t>
  </si>
  <si>
    <t>1 1/8 (6mm / 16 / 6mm)</t>
  </si>
  <si>
    <t>16. Lost on Site</t>
  </si>
  <si>
    <t>1" Shift</t>
  </si>
  <si>
    <t>Full-Depth 1" Shift Vent</t>
  </si>
  <si>
    <t>Full-Depth 3" Shift Vent</t>
  </si>
  <si>
    <t>2" Projected Panel Vent</t>
  </si>
  <si>
    <t>1 7/16 (6mm / 24 / 6mm)</t>
  </si>
  <si>
    <t>17. Separate Production Release</t>
  </si>
  <si>
    <t>Bypass 1" Shift</t>
  </si>
  <si>
    <t>Bypass 3" Shift</t>
  </si>
  <si>
    <t>2" Bypass Projected Panel (Shift 2.0)</t>
  </si>
  <si>
    <t>1 (6mm / 13 / 6mm)</t>
  </si>
  <si>
    <t>18. Post Occupancy Damage</t>
  </si>
  <si>
    <t>Bypass 1" Shift Vent</t>
  </si>
  <si>
    <t>Bypass 3" Shift Vent</t>
  </si>
  <si>
    <t>2" Projected Panel Corner</t>
  </si>
  <si>
    <t>15/16 (6mm / 12 / 6mm)</t>
  </si>
  <si>
    <t>19. Sample Request</t>
  </si>
  <si>
    <t>Full-Depth 1" Standalone Shift</t>
  </si>
  <si>
    <t>Full-Depth 3" Standalone Shift</t>
  </si>
  <si>
    <t>2" Bypass Projected Panel Corner (Shift 2.0)</t>
  </si>
  <si>
    <t>5/8 (6mm / 6 / 4mm)</t>
  </si>
  <si>
    <t>20. Customer Stock</t>
  </si>
  <si>
    <t>Bypass 1" Standalone Shift</t>
  </si>
  <si>
    <t>Bypass 3" Standalone Shift</t>
  </si>
  <si>
    <t>2" Side-Vented Projected Panel</t>
  </si>
  <si>
    <t>1 (6mm / 14 / 6mm)</t>
  </si>
  <si>
    <t>21. Multiple Reason Codes</t>
  </si>
  <si>
    <t>Enter in the comments</t>
  </si>
  <si>
    <t>Full-Depth 1" Shift Corner</t>
  </si>
  <si>
    <t>Full-Depth 3" Shift Corner</t>
  </si>
  <si>
    <t>2" Standalone Projected Panel</t>
  </si>
  <si>
    <t>1 7/16 (6mm / 25 / 6mm) - Grey Only</t>
  </si>
  <si>
    <t>22. Consumables</t>
  </si>
  <si>
    <t>Bypass 1" Shift Corner</t>
  </si>
  <si>
    <t>Bypass 3" Shift Corner</t>
  </si>
  <si>
    <t>2" Standalone Bypass Projected Panel</t>
  </si>
  <si>
    <t>1 1/8 (6mm / 13 /  8mm)</t>
  </si>
  <si>
    <t>23. Product Quality Issue</t>
  </si>
  <si>
    <t>Full-Depth 1" Slotted Shift Vent</t>
  </si>
  <si>
    <t>Full-Depth 3" Slotted Shift Vent</t>
  </si>
  <si>
    <t>2" Inside Corner Projected Panel - 1" Offset</t>
  </si>
  <si>
    <t>1 3/16 (6mm / 16 / 8mm)</t>
  </si>
  <si>
    <t>Full-Depth 1" Perforated Shift</t>
  </si>
  <si>
    <t>Site-Applied 3" Shift</t>
  </si>
  <si>
    <t>2" Inside Corner Projected Panel - 2" Offset</t>
  </si>
  <si>
    <t>1 7/16 (8mm / 24 / 5mm)</t>
  </si>
  <si>
    <t>Bypass 1" Perforated Shift</t>
  </si>
  <si>
    <t>Site-Applied Bypass 3" Shift</t>
  </si>
  <si>
    <t>2" Inside Corner Projected Panel - 3" Offset</t>
  </si>
  <si>
    <t>1 7/16 (6mm / 22 / 8mm)</t>
  </si>
  <si>
    <t>2 Inch Shift</t>
  </si>
  <si>
    <t>Site-Applied 1" Shift</t>
  </si>
  <si>
    <t>Site-Applied 3" Slotted Shift Vent</t>
  </si>
  <si>
    <t>2" Inside Corner Bypass Projected Panel - 1" Offset</t>
  </si>
  <si>
    <t>3 Inch Shift</t>
  </si>
  <si>
    <t>Site-Applied Bypass 1" Shift</t>
  </si>
  <si>
    <t>2" Inside Corner Bypass Projected Panel - 2" Offset</t>
  </si>
  <si>
    <t>1 Inch Projected Panel</t>
  </si>
  <si>
    <t>Site-Applied 1" Slotted Shift Vent</t>
  </si>
  <si>
    <t>2" Inside Corner Bypass Projected Panel - 3" Offset</t>
  </si>
  <si>
    <t>2 Inch Projected Panel</t>
  </si>
  <si>
    <t>2" Slim Corner Projected Panel</t>
  </si>
  <si>
    <t>3 Inch projected Panel</t>
  </si>
  <si>
    <t>2" Shift</t>
  </si>
  <si>
    <t>Full-Depth 2" Shift</t>
  </si>
  <si>
    <t>1" Projected Panel</t>
  </si>
  <si>
    <t>2" Bypass Slim Corner Projected Panel</t>
  </si>
  <si>
    <t>R3 Panel</t>
  </si>
  <si>
    <t>Full-Depth 2" Shift Vent</t>
  </si>
  <si>
    <t>1" Projected Panel Vent</t>
  </si>
  <si>
    <t>2" Site-Applied Projected Panel</t>
  </si>
  <si>
    <t>R3 Interior Panel</t>
  </si>
  <si>
    <t>Bypass 2" Shift</t>
  </si>
  <si>
    <t>1" Bypass Projected Panel (Shift 2.0)</t>
  </si>
  <si>
    <t>2" Site-Applied Bypass Projected Panel</t>
  </si>
  <si>
    <t>R3 Ready Backpan</t>
  </si>
  <si>
    <t>Bypass 2" Shift Vent</t>
  </si>
  <si>
    <t>1" Projected Panel Corner</t>
  </si>
  <si>
    <t>2" Bypass Projected Panel Vent (Shift 2.0 Vent)</t>
  </si>
  <si>
    <t>Flush Panel</t>
  </si>
  <si>
    <t>Full-Depth 2" Standalone Shift</t>
  </si>
  <si>
    <t>1" Bypass Projected Panel Corner (Shift 2.0)</t>
  </si>
  <si>
    <t>2" Site-Applied Projected Panel Vent</t>
  </si>
  <si>
    <t>6 mm Captured Panel</t>
  </si>
  <si>
    <t>Bypass 2" Standalone Shift</t>
  </si>
  <si>
    <t>1" Side-Vented Projected Panel</t>
  </si>
  <si>
    <t>25 mm Captured Panel</t>
  </si>
  <si>
    <t>Full-Depth 2" Shift Corner</t>
  </si>
  <si>
    <t>1" Standalone Projected Panel</t>
  </si>
  <si>
    <t>Sandwich Panel</t>
  </si>
  <si>
    <t>Bypass 2" Shift Corner</t>
  </si>
  <si>
    <t>1" Standalone Bypass Projected Panel</t>
  </si>
  <si>
    <t>Regular Backpan</t>
  </si>
  <si>
    <t>Full-Depth 2" Slotted Shift Vent</t>
  </si>
  <si>
    <t>1" Inside Corner Projected Panel - 1" Offset</t>
  </si>
  <si>
    <t>3" Projected Panel</t>
  </si>
  <si>
    <t>Vent Backapn</t>
  </si>
  <si>
    <t>Full-Depth 2" Perforated Shift</t>
  </si>
  <si>
    <t>1" Inside Corner Projected Panel - 2" Offset</t>
  </si>
  <si>
    <t>3" Projected Panel Vent</t>
  </si>
  <si>
    <t xml:space="preserve"> </t>
  </si>
  <si>
    <t>Louver</t>
  </si>
  <si>
    <t>Bypass 2" Perforated Shift</t>
  </si>
  <si>
    <t>1" Inside Corner Projected Panel - 3" Offset</t>
  </si>
  <si>
    <t>3" Bypass Projected Panel (Shift 2.0)</t>
  </si>
  <si>
    <t>Site-Applied 2" Shift</t>
  </si>
  <si>
    <t>1" Inside Corner Bypass Projected Panel - 1" Offset</t>
  </si>
  <si>
    <t>3" Projected Panel Corner</t>
  </si>
  <si>
    <t>Site-Applied Bypass 2" Shift</t>
  </si>
  <si>
    <t>1" Inside Corner Bypass Projected Panel - 2" Offset</t>
  </si>
  <si>
    <t>3" Bypass Projected Panel Corner (Shift 2.0)</t>
  </si>
  <si>
    <t>Site-Applied 2" Slotted Shift Vent</t>
  </si>
  <si>
    <t>1" Inside Corner Bypass Projected Panel - 3" Offset</t>
  </si>
  <si>
    <t>3" Side-Vented Projected Panel</t>
  </si>
  <si>
    <t>Full-Depth 2" Shift Inside Corner - 2" Offset</t>
  </si>
  <si>
    <t>1" Slim Corner Projected Panel</t>
  </si>
  <si>
    <t>3" Standalone Projected Panel</t>
  </si>
  <si>
    <t>Bypass 2" Shift Inside Corner - 2" Offset</t>
  </si>
  <si>
    <t>1" Bypass Slim Corner Projected Panel</t>
  </si>
  <si>
    <t>3" Standalone Bypass Projected Panel</t>
  </si>
  <si>
    <t>1" Site-Applied Projected Panel</t>
  </si>
  <si>
    <t>3" Inside Corner Projected Panel - 1" Offset</t>
  </si>
  <si>
    <t>1" Site-Applied Bypass Projected Panel</t>
  </si>
  <si>
    <t>3" Inside Corner Projected Panel - 2" Offset</t>
  </si>
  <si>
    <t>1" SSG Corner Projected Panel</t>
  </si>
  <si>
    <t>3" Inside Corner Projected Panel - 3" Offset</t>
  </si>
  <si>
    <t>1" Bypass SSG Corner Projected Panel</t>
  </si>
  <si>
    <t>3" Inside Corner Bypass Projected Panel - 1" Offset</t>
  </si>
  <si>
    <t>Flush Panel Vent</t>
  </si>
  <si>
    <t>1" Site-Applied Projected Panel Vent</t>
  </si>
  <si>
    <t>3" Inside Corner Bypass Projected Panel - 2" Offset</t>
  </si>
  <si>
    <t>3" Inside Corner Bypass Projected Panel - 3" Offset</t>
  </si>
  <si>
    <t>3" Slim Corner Projected Panel</t>
  </si>
  <si>
    <t>3" Bypass Slim Corner Projected Panel</t>
  </si>
  <si>
    <t>Louver Vent</t>
  </si>
  <si>
    <t>3" Site-Applied Projected Panel</t>
  </si>
  <si>
    <t>3" Site-Applied Bypass Projected Panel</t>
  </si>
  <si>
    <t>3" Bypass Projected Panel Vent (Shift 2.0 Vent)</t>
  </si>
  <si>
    <t>6mm Captured Panel</t>
  </si>
  <si>
    <t>Perforated Panel</t>
  </si>
  <si>
    <t>25mm Captured Panel</t>
  </si>
  <si>
    <t>Corrugated Panel</t>
  </si>
  <si>
    <t>3" Site-Applied Projected Panel Vent</t>
  </si>
  <si>
    <t>Perforated Panel Vent</t>
  </si>
  <si>
    <t>3/16" Thick Perforated Panel</t>
  </si>
  <si>
    <t>1-1/8" Overall Thickness</t>
  </si>
  <si>
    <t>1" Galv Backpan</t>
  </si>
  <si>
    <t>R3-Ready Backpan</t>
  </si>
  <si>
    <t>R3-Ready 1" Galv Backpan</t>
  </si>
  <si>
    <t>1-7/16" Overall Thickness</t>
  </si>
  <si>
    <t>2" Galv backpan</t>
  </si>
  <si>
    <t>R3-Ready 2" Galv Backpan</t>
  </si>
  <si>
    <t>3" Galv Backpan</t>
  </si>
  <si>
    <t>R3-Ready 3" Galv Backpan</t>
  </si>
  <si>
    <t>4" Galv Backpan</t>
  </si>
  <si>
    <t>R3-Ready 4" Galv Backpan</t>
  </si>
  <si>
    <t>SSG Corner 2" Galv backpan</t>
  </si>
  <si>
    <t>Vent Backpan</t>
  </si>
  <si>
    <t>Vent Backpan No Insulation</t>
  </si>
  <si>
    <t>Vent Backpan 1" Insulation + C-Liner</t>
  </si>
  <si>
    <t>Vent Backpan 2" Insulation + C-Liner</t>
  </si>
  <si>
    <t>Vent Backpan R3-Ready No Insulation</t>
  </si>
  <si>
    <t>Vent Backpan R3-Ready 1" Insulation + C-Liner</t>
  </si>
  <si>
    <t>R3 Interior</t>
  </si>
  <si>
    <t>R3 Interior Panel + 1" Galv Backpan</t>
  </si>
  <si>
    <t>Regular Bypass Backpan/Galv</t>
  </si>
  <si>
    <t>Bypass Galv Backpan No Insulation</t>
  </si>
  <si>
    <t>Vent Backpan R3-Ready 2" Insulation + C-Liner</t>
  </si>
  <si>
    <t>R3 Interior Panel + 2" Galv Backpan</t>
  </si>
  <si>
    <t>Bypass Galv Backpan + 1" Insulation</t>
  </si>
  <si>
    <t>Vent Backpan  1" Insulation + Full Liner</t>
  </si>
  <si>
    <t>R3 Interior Panel + 3" Galv Backpan</t>
  </si>
  <si>
    <t>Bypass Galv Backpan + 2" Insulation</t>
  </si>
  <si>
    <t>Vent Backpan 2" Insulation + Full Liner</t>
  </si>
  <si>
    <t>R3 Interior Panel + 4" Galv Backpan</t>
  </si>
  <si>
    <t>Bypass Galv Backpan + 3" Insulation</t>
  </si>
  <si>
    <t>Vent Backpan 3" Insulation + Full Liner</t>
  </si>
  <si>
    <t>R3 Interior Panel + Vent Backpan 1" Insulation + C-Liner</t>
  </si>
  <si>
    <t>Vent Backpan R3-Ready 1" Insulation + Full Liner</t>
  </si>
  <si>
    <t>R3 Interior Panel + Vent Backpan 2" Insulation + C-Liner</t>
  </si>
  <si>
    <t>Vent Backpan R3-Ready 2" Insulation + Full-Liner</t>
  </si>
  <si>
    <t>R3 Interior Panel + Vent Backpan 1" Insulation + Full-Liner</t>
  </si>
  <si>
    <t>Bypass Vent Galv</t>
  </si>
  <si>
    <t>Bypass Vent Galvi + Liner + 1" Insulation</t>
  </si>
  <si>
    <t>Vent Backpan  1" Insulation + L-Liner</t>
  </si>
  <si>
    <t>R3 Interior Panel + Vent Backpan 2" Insulation + Full Liner</t>
  </si>
  <si>
    <t>Bypass Vent Galvi + 1" Insulation</t>
  </si>
  <si>
    <t>Vent Backpan 2" Insulation + L-Liner</t>
  </si>
  <si>
    <t>R3 Interior Panel + Vent Backpan 3" Insulation + Full-Liner</t>
  </si>
  <si>
    <t>Vent Backpan R3-Ready 1" Insulation + L-Liner</t>
  </si>
  <si>
    <t>R3 Interior Panel + Vent Backpan 1" Insulation + L-Liner</t>
  </si>
  <si>
    <t>Vent Backpan R3-Ready 2" Insulation + L-Liner</t>
  </si>
  <si>
    <t>R3 Interior Panel + Vent Backpan 2" Insulation + L-Liner</t>
  </si>
  <si>
    <t>Bypass Dummy Vent Galv</t>
  </si>
  <si>
    <t>Dummy Bypass Vent Galvi + Liner + 1" Insulation</t>
  </si>
  <si>
    <t>Dummy Bypass Vent Galvi + 1" Insulation</t>
  </si>
  <si>
    <t>R3</t>
  </si>
  <si>
    <t>R3 Vent Panel</t>
  </si>
  <si>
    <t>Job</t>
  </si>
  <si>
    <t>Floor</t>
  </si>
  <si>
    <t>Tag</t>
  </si>
  <si>
    <t>Department</t>
  </si>
  <si>
    <t>Qty</t>
  </si>
  <si>
    <t>W</t>
  </si>
  <si>
    <t>H</t>
  </si>
  <si>
    <t>Glass 1</t>
  </si>
  <si>
    <t>Spacer</t>
  </si>
  <si>
    <t>Glass 2</t>
  </si>
  <si>
    <t>Overall Thickness</t>
  </si>
  <si>
    <t>Gas</t>
  </si>
  <si>
    <t>PO</t>
  </si>
  <si>
    <t>Order by</t>
  </si>
  <si>
    <t>Order for</t>
  </si>
  <si>
    <t>Glass For</t>
  </si>
  <si>
    <t>Required Date</t>
  </si>
  <si>
    <t>Work Order External</t>
  </si>
  <si>
    <t>External Expected Date</t>
  </si>
  <si>
    <t>External From</t>
  </si>
  <si>
    <t>Work Order Internal</t>
  </si>
  <si>
    <t>Internal Expected Date</t>
  </si>
  <si>
    <t>Internal From</t>
  </si>
  <si>
    <t>SP Colour</t>
  </si>
  <si>
    <t>(PIECES)</t>
  </si>
  <si>
    <t>Quantity</t>
  </si>
  <si>
    <t>Base</t>
  </si>
  <si>
    <t>Height</t>
  </si>
  <si>
    <t>Customer</t>
  </si>
  <si>
    <t>Order</t>
  </si>
  <si>
    <t>Family</t>
  </si>
  <si>
    <t>Grinding</t>
  </si>
  <si>
    <t>Standard</t>
  </si>
  <si>
    <t>Priority</t>
  </si>
  <si>
    <t>NoRotation</t>
  </si>
  <si>
    <t>Tolerance</t>
  </si>
  <si>
    <t>NoPrint</t>
  </si>
  <si>
    <t>NLabels</t>
  </si>
  <si>
    <t>Description</t>
  </si>
  <si>
    <t>Note1</t>
  </si>
  <si>
    <t>Note2</t>
  </si>
  <si>
    <t>Note3</t>
  </si>
  <si>
    <t>Code</t>
  </si>
  <si>
    <t>Works</t>
  </si>
  <si>
    <t>Zone</t>
  </si>
  <si>
    <t>Inversion</t>
  </si>
  <si>
    <t>TwinGroup</t>
  </si>
  <si>
    <t>Yard</t>
  </si>
  <si>
    <t>Dept</t>
  </si>
  <si>
    <t>U</t>
  </si>
  <si>
    <t>dB</t>
  </si>
  <si>
    <t>OriginalProject</t>
  </si>
  <si>
    <t>OriginalCode</t>
  </si>
  <si>
    <t>Progressive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</si>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</sst>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[$-1009]mmmm\ d\,\ yyyy;@"/>
    <numFmt numFmtId="167" formatCode="[&lt;=9999999]###\-####;###\-###\-####"/>
    <numFmt numFmtId="168" formatCode="_(* #,##0_);_(* \(#,##0\);_(* &quot;-&quot;??_);_(@_)"/>
    <numFmt numFmtId="169" formatCode="yyyy/mm/dd;@"/>
    <numFmt numFmtId="170" formatCode="\-000"/>
    <numFmt numFmtId="171" formatCode="yyyy/mm/dd/h:mm:s"/>
    <numFmt numFmtId="172" formatCode="yyyy/mm/dd/h:mm:ss"/>
    <numFmt numFmtId="173" formatCode="0.000"/>
    <numFmt numFmtId="174" formatCode="0.0000"/>
  </numFmts>
  <fonts count="4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u/>
      <sz val="18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u/>
      <sz val="2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name val="Calibri"/>
      <family val="2"/>
      <scheme val="minor"/>
    </font>
    <font>
      <sz val="36"/>
      <name val="Calibri"/>
      <family val="2"/>
      <scheme val="minor"/>
    </font>
    <font>
      <i/>
      <sz val="8"/>
      <color theme="9" tint="0.7999816888943144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4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2"/>
      <name val="Calibri"/>
      <family val="2"/>
      <scheme val="minor"/>
    </font>
    <font>
      <b/>
      <sz val="22"/>
      <color rgb="FF006100"/>
      <name val="Calibri"/>
      <family val="2"/>
      <scheme val="minor"/>
    </font>
    <font>
      <sz val="22"/>
      <color rgb="FF006100"/>
      <name val="Calibri"/>
      <family val="2"/>
      <scheme val="minor"/>
    </font>
    <font>
      <sz val="11"/>
      <color theme="1"/>
      <name val="Aptos"/>
      <family val="2"/>
    </font>
    <font>
      <b/>
      <u/>
      <sz val="16"/>
      <color rgb="FF000000"/>
      <name val="Calibri"/>
      <family val="2"/>
    </font>
    <font>
      <sz val="8"/>
      <color rgb="FF000000"/>
      <name val="Segoe UI"/>
      <family val="2"/>
    </font>
    <font>
      <b/>
      <u/>
      <sz val="12"/>
      <color rgb="FF000000"/>
      <name val="Calibri"/>
      <family val="2"/>
    </font>
    <font>
      <sz val="16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darkDown">
        <bgColor theme="4"/>
      </patternFill>
    </fill>
    <fill>
      <patternFill patternType="solid">
        <fgColor rgb="FFC6EFCE"/>
      </patternFill>
    </fill>
    <fill>
      <patternFill patternType="solid">
        <fgColor rgb="FF3399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8" borderId="9" applyBorder="0">
      <alignment horizontal="center" vertical="center"/>
    </xf>
    <xf numFmtId="0" fontId="19" fillId="9" borderId="0" applyNumberFormat="0" applyBorder="0" applyAlignment="0" applyProtection="0"/>
    <xf numFmtId="0" fontId="20" fillId="10" borderId="0"/>
    <xf numFmtId="0" fontId="30" fillId="0" borderId="0" applyNumberFormat="0" applyFill="0" applyBorder="0" applyAlignment="0" applyProtection="0"/>
  </cellStyleXfs>
  <cellXfs count="460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166" fontId="12" fillId="0" borderId="2" xfId="0" applyNumberFormat="1" applyFont="1" applyBorder="1" applyAlignment="1">
      <alignment horizontal="center" vertical="center"/>
    </xf>
    <xf numFmtId="49" fontId="12" fillId="0" borderId="13" xfId="0" applyNumberFormat="1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0" fillId="0" borderId="0" xfId="0" applyAlignment="1" applyProtection="1">
      <alignment vertical="center"/>
      <protection locked="0"/>
    </xf>
    <xf numFmtId="49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6" borderId="1" xfId="0" applyFill="1" applyBorder="1" applyAlignment="1">
      <alignment horizontal="center" vertical="center" wrapText="1"/>
    </xf>
    <xf numFmtId="0" fontId="0" fillId="5" borderId="19" xfId="0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 applyProtection="1">
      <alignment horizontal="left" vertical="center"/>
      <protection locked="0"/>
    </xf>
    <xf numFmtId="167" fontId="5" fillId="5" borderId="2" xfId="0" applyNumberFormat="1" applyFont="1" applyFill="1" applyBorder="1" applyAlignment="1" applyProtection="1">
      <alignment horizontal="left" vertical="center"/>
      <protection locked="0"/>
    </xf>
    <xf numFmtId="0" fontId="12" fillId="5" borderId="2" xfId="0" applyFont="1" applyFill="1" applyBorder="1" applyAlignment="1" applyProtection="1">
      <alignment horizontal="left" vertical="center"/>
      <protection locked="0"/>
    </xf>
    <xf numFmtId="0" fontId="12" fillId="5" borderId="11" xfId="0" applyFont="1" applyFill="1" applyBorder="1" applyAlignment="1" applyProtection="1">
      <alignment horizontal="left" vertical="center"/>
      <protection locked="0"/>
    </xf>
    <xf numFmtId="168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>
      <alignment horizontal="center" vertical="center"/>
    </xf>
    <xf numFmtId="165" fontId="3" fillId="3" borderId="1" xfId="2" applyFont="1" applyFill="1" applyBorder="1" applyAlignment="1">
      <alignment horizontal="center" vertical="center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 vertical="center" wrapText="1"/>
      <protection locked="0"/>
    </xf>
    <xf numFmtId="169" fontId="12" fillId="5" borderId="2" xfId="0" applyNumberFormat="1" applyFont="1" applyFill="1" applyBorder="1" applyAlignment="1" applyProtection="1">
      <alignment horizontal="center" vertical="center"/>
      <protection locked="0"/>
    </xf>
    <xf numFmtId="0" fontId="19" fillId="9" borderId="29" xfId="4" applyBorder="1" applyProtection="1">
      <protection locked="0"/>
    </xf>
    <xf numFmtId="0" fontId="19" fillId="9" borderId="33" xfId="4" applyBorder="1" applyProtection="1">
      <protection locked="0"/>
    </xf>
    <xf numFmtId="0" fontId="19" fillId="9" borderId="34" xfId="4" applyBorder="1" applyProtection="1">
      <protection locked="0"/>
    </xf>
    <xf numFmtId="0" fontId="19" fillId="9" borderId="20" xfId="4" applyBorder="1" applyProtection="1">
      <protection locked="0"/>
    </xf>
    <xf numFmtId="0" fontId="19" fillId="9" borderId="28" xfId="4" applyBorder="1" applyProtection="1">
      <protection locked="0"/>
    </xf>
    <xf numFmtId="0" fontId="19" fillId="9" borderId="24" xfId="4" applyBorder="1" applyProtection="1">
      <protection locked="0"/>
    </xf>
    <xf numFmtId="0" fontId="19" fillId="9" borderId="26" xfId="4" applyBorder="1" applyProtection="1">
      <protection locked="0"/>
    </xf>
    <xf numFmtId="0" fontId="21" fillId="9" borderId="0" xfId="4" applyFont="1" applyBorder="1" applyAlignment="1" applyProtection="1">
      <alignment horizontal="right" vertical="center"/>
      <protection locked="0"/>
    </xf>
    <xf numFmtId="0" fontId="19" fillId="9" borderId="0" xfId="4" applyBorder="1" applyProtection="1">
      <protection locked="0"/>
    </xf>
    <xf numFmtId="0" fontId="21" fillId="9" borderId="25" xfId="4" applyFont="1" applyBorder="1" applyAlignment="1" applyProtection="1">
      <alignment horizontal="left" vertical="center"/>
      <protection locked="0"/>
    </xf>
    <xf numFmtId="0" fontId="25" fillId="9" borderId="0" xfId="4" applyFont="1" applyBorder="1" applyAlignment="1" applyProtection="1">
      <alignment horizontal="right" vertical="center"/>
      <protection locked="0"/>
    </xf>
    <xf numFmtId="0" fontId="25" fillId="9" borderId="25" xfId="4" applyFont="1" applyBorder="1" applyAlignment="1" applyProtection="1">
      <alignment horizontal="left" vertical="center"/>
      <protection locked="0"/>
    </xf>
    <xf numFmtId="0" fontId="19" fillId="9" borderId="33" xfId="4" applyBorder="1" applyAlignment="1" applyProtection="1">
      <alignment vertical="center"/>
      <protection locked="0"/>
    </xf>
    <xf numFmtId="0" fontId="19" fillId="9" borderId="24" xfId="4" applyBorder="1" applyAlignment="1" applyProtection="1">
      <alignment vertical="center"/>
      <protection locked="0"/>
    </xf>
    <xf numFmtId="0" fontId="3" fillId="2" borderId="27" xfId="0" applyFont="1" applyFill="1" applyBorder="1" applyAlignment="1">
      <alignment horizontal="center" vertical="center"/>
    </xf>
    <xf numFmtId="0" fontId="19" fillId="0" borderId="0" xfId="4" applyFill="1" applyBorder="1" applyProtection="1">
      <protection locked="0"/>
    </xf>
    <xf numFmtId="0" fontId="19" fillId="9" borderId="34" xfId="4" applyBorder="1" applyAlignment="1" applyProtection="1">
      <alignment vertical="center"/>
      <protection locked="0"/>
    </xf>
    <xf numFmtId="0" fontId="19" fillId="9" borderId="26" xfId="4" applyBorder="1" applyAlignment="1" applyProtection="1">
      <alignment vertical="center"/>
      <protection locked="0"/>
    </xf>
    <xf numFmtId="0" fontId="19" fillId="9" borderId="0" xfId="4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12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right" vertical="center"/>
      <protection hidden="1"/>
    </xf>
    <xf numFmtId="0" fontId="7" fillId="5" borderId="2" xfId="0" applyFont="1" applyFill="1" applyBorder="1" applyAlignment="1" applyProtection="1">
      <alignment horizontal="right" vertical="center"/>
      <protection hidden="1"/>
    </xf>
    <xf numFmtId="0" fontId="7" fillId="5" borderId="10" xfId="0" applyFont="1" applyFill="1" applyBorder="1" applyAlignment="1" applyProtection="1">
      <alignment horizontal="right" vertical="center"/>
      <protection hidden="1"/>
    </xf>
    <xf numFmtId="0" fontId="10" fillId="5" borderId="2" xfId="0" applyFont="1" applyFill="1" applyBorder="1" applyAlignment="1" applyProtection="1">
      <alignment horizontal="right" vertical="center" readingOrder="1"/>
      <protection hidden="1"/>
    </xf>
    <xf numFmtId="0" fontId="7" fillId="5" borderId="3" xfId="0" applyFont="1" applyFill="1" applyBorder="1" applyAlignment="1" applyProtection="1">
      <alignment horizontal="right" vertical="center"/>
      <protection hidden="1"/>
    </xf>
    <xf numFmtId="0" fontId="7" fillId="5" borderId="5" xfId="0" applyFont="1" applyFill="1" applyBorder="1" applyAlignment="1" applyProtection="1">
      <alignment horizontal="right" vertical="center"/>
      <protection hidden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left" vertical="center"/>
      <protection locked="0"/>
    </xf>
    <xf numFmtId="0" fontId="4" fillId="13" borderId="2" xfId="0" applyFont="1" applyFill="1" applyBorder="1" applyAlignment="1" applyProtection="1">
      <alignment horizontal="right" vertical="center"/>
      <protection hidden="1"/>
    </xf>
    <xf numFmtId="0" fontId="5" fillId="13" borderId="18" xfId="0" applyFont="1" applyFill="1" applyBorder="1" applyAlignment="1" applyProtection="1">
      <alignment horizontal="left" vertical="center"/>
      <protection hidden="1"/>
    </xf>
    <xf numFmtId="0" fontId="4" fillId="13" borderId="2" xfId="0" applyFont="1" applyFill="1" applyBorder="1" applyAlignment="1" applyProtection="1">
      <alignment horizontal="right" vertical="center" wrapText="1"/>
      <protection hidden="1"/>
    </xf>
    <xf numFmtId="0" fontId="4" fillId="13" borderId="10" xfId="0" applyFont="1" applyFill="1" applyBorder="1" applyAlignment="1" applyProtection="1">
      <alignment horizontal="right" vertical="center"/>
      <protection hidden="1"/>
    </xf>
    <xf numFmtId="0" fontId="5" fillId="13" borderId="2" xfId="0" applyFont="1" applyFill="1" applyBorder="1" applyAlignment="1" applyProtection="1">
      <alignment horizontal="left" vertical="center"/>
      <protection hidden="1"/>
    </xf>
    <xf numFmtId="0" fontId="2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24" xfId="0" applyFont="1" applyBorder="1" applyAlignment="1" applyProtection="1">
      <alignment vertical="top"/>
      <protection locked="0"/>
    </xf>
    <xf numFmtId="0" fontId="12" fillId="0" borderId="20" xfId="0" applyFont="1" applyBorder="1" applyAlignment="1" applyProtection="1">
      <alignment vertical="top"/>
      <protection locked="0"/>
    </xf>
    <xf numFmtId="0" fontId="12" fillId="0" borderId="28" xfId="0" applyFont="1" applyBorder="1" applyAlignment="1" applyProtection="1">
      <alignment vertical="top"/>
      <protection locked="0"/>
    </xf>
    <xf numFmtId="0" fontId="30" fillId="5" borderId="5" xfId="6" applyFill="1" applyBorder="1" applyAlignment="1" applyProtection="1">
      <alignment horizontal="left" vertical="center"/>
      <protection locked="0"/>
    </xf>
    <xf numFmtId="170" fontId="16" fillId="0" borderId="0" xfId="0" applyNumberFormat="1" applyFont="1" applyAlignment="1">
      <alignment horizontal="center" vertical="center"/>
    </xf>
    <xf numFmtId="0" fontId="12" fillId="0" borderId="29" xfId="0" applyFont="1" applyBorder="1" applyAlignment="1" applyProtection="1">
      <alignment vertical="top"/>
      <protection locked="0"/>
    </xf>
    <xf numFmtId="0" fontId="12" fillId="0" borderId="33" xfId="0" applyFont="1" applyBorder="1" applyAlignment="1" applyProtection="1">
      <alignment vertical="top"/>
      <protection locked="0"/>
    </xf>
    <xf numFmtId="0" fontId="0" fillId="0" borderId="3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12" fillId="0" borderId="3" xfId="0" applyFont="1" applyBorder="1" applyAlignment="1" applyProtection="1">
      <alignment horizontal="left" vertical="center"/>
      <protection hidden="1"/>
    </xf>
    <xf numFmtId="0" fontId="19" fillId="9" borderId="29" xfId="4" applyBorder="1" applyProtection="1"/>
    <xf numFmtId="0" fontId="19" fillId="9" borderId="33" xfId="4" applyBorder="1" applyProtection="1"/>
    <xf numFmtId="0" fontId="19" fillId="9" borderId="34" xfId="4" applyBorder="1" applyProtection="1"/>
    <xf numFmtId="0" fontId="19" fillId="9" borderId="20" xfId="4" applyBorder="1" applyProtection="1"/>
    <xf numFmtId="0" fontId="19" fillId="9" borderId="0" xfId="4" applyBorder="1" applyProtection="1"/>
    <xf numFmtId="0" fontId="27" fillId="9" borderId="0" xfId="4" applyFont="1" applyBorder="1" applyAlignment="1" applyProtection="1">
      <alignment horizontal="right" vertical="center"/>
    </xf>
    <xf numFmtId="0" fontId="19" fillId="9" borderId="28" xfId="4" applyBorder="1" applyProtection="1"/>
    <xf numFmtId="0" fontId="19" fillId="9" borderId="24" xfId="4" applyBorder="1" applyProtection="1"/>
    <xf numFmtId="0" fontId="19" fillId="9" borderId="26" xfId="4" applyBorder="1" applyProtection="1"/>
    <xf numFmtId="0" fontId="22" fillId="9" borderId="20" xfId="4" applyFont="1" applyBorder="1" applyProtection="1"/>
    <xf numFmtId="0" fontId="22" fillId="9" borderId="0" xfId="4" applyFont="1" applyBorder="1" applyProtection="1"/>
    <xf numFmtId="0" fontId="24" fillId="9" borderId="0" xfId="4" applyFont="1" applyBorder="1" applyAlignment="1" applyProtection="1">
      <alignment vertical="center"/>
    </xf>
    <xf numFmtId="0" fontId="22" fillId="9" borderId="28" xfId="4" applyFont="1" applyBorder="1" applyProtection="1"/>
    <xf numFmtId="0" fontId="22" fillId="9" borderId="24" xfId="4" applyFont="1" applyBorder="1" applyProtection="1"/>
    <xf numFmtId="0" fontId="24" fillId="9" borderId="24" xfId="4" applyFont="1" applyBorder="1" applyAlignment="1" applyProtection="1">
      <alignment vertical="center"/>
    </xf>
    <xf numFmtId="0" fontId="2" fillId="9" borderId="33" xfId="4" applyFont="1" applyBorder="1" applyProtection="1"/>
    <xf numFmtId="0" fontId="2" fillId="9" borderId="0" xfId="4" applyFont="1" applyBorder="1" applyProtection="1"/>
    <xf numFmtId="0" fontId="2" fillId="9" borderId="24" xfId="4" applyFont="1" applyBorder="1" applyProtection="1"/>
    <xf numFmtId="0" fontId="27" fillId="9" borderId="33" xfId="4" applyFont="1" applyBorder="1" applyAlignment="1" applyProtection="1">
      <alignment horizontal="right" vertical="center"/>
    </xf>
    <xf numFmtId="0" fontId="27" fillId="9" borderId="34" xfId="4" applyFont="1" applyBorder="1" applyAlignment="1" applyProtection="1">
      <alignment horizontal="left" vertical="center"/>
    </xf>
    <xf numFmtId="0" fontId="27" fillId="9" borderId="26" xfId="4" applyFont="1" applyBorder="1" applyAlignment="1" applyProtection="1">
      <alignment horizontal="left" vertical="center"/>
    </xf>
    <xf numFmtId="0" fontId="5" fillId="4" borderId="35" xfId="0" applyFont="1" applyFill="1" applyBorder="1" applyAlignment="1" applyProtection="1">
      <alignment horizontal="center" vertical="center"/>
      <protection hidden="1"/>
    </xf>
    <xf numFmtId="0" fontId="27" fillId="9" borderId="26" xfId="4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>
      <alignment vertical="center" wrapText="1"/>
    </xf>
    <xf numFmtId="0" fontId="30" fillId="9" borderId="19" xfId="6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hidden="1"/>
    </xf>
    <xf numFmtId="0" fontId="33" fillId="9" borderId="9" xfId="4" applyFont="1" applyBorder="1" applyAlignment="1">
      <alignment horizontal="left" vertical="top" wrapText="1"/>
    </xf>
    <xf numFmtId="0" fontId="16" fillId="0" borderId="0" xfId="0" applyFont="1" applyAlignment="1" applyProtection="1">
      <alignment horizontal="left" vertical="center"/>
      <protection hidden="1"/>
    </xf>
    <xf numFmtId="171" fontId="0" fillId="0" borderId="0" xfId="0" applyNumberFormat="1"/>
    <xf numFmtId="0" fontId="34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173" fontId="0" fillId="0" borderId="2" xfId="0" applyNumberFormat="1" applyBorder="1" applyAlignment="1">
      <alignment horizontal="center" vertical="center"/>
    </xf>
    <xf numFmtId="173" fontId="34" fillId="0" borderId="2" xfId="0" applyNumberFormat="1" applyFont="1" applyBorder="1" applyAlignment="1">
      <alignment horizontal="center" vertical="center" wrapText="1"/>
    </xf>
    <xf numFmtId="173" fontId="34" fillId="0" borderId="2" xfId="0" applyNumberFormat="1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2" fontId="2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35" fillId="0" borderId="2" xfId="6" applyFont="1" applyBorder="1" applyAlignment="1" applyProtection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2" xfId="6" applyFont="1" applyFill="1" applyBorder="1" applyAlignment="1" applyProtection="1">
      <alignment horizontal="center" vertical="center"/>
    </xf>
    <xf numFmtId="0" fontId="36" fillId="0" borderId="0" xfId="0" applyFont="1"/>
    <xf numFmtId="0" fontId="35" fillId="0" borderId="0" xfId="0" applyFont="1"/>
    <xf numFmtId="0" fontId="34" fillId="0" borderId="0" xfId="0" applyFont="1" applyAlignment="1">
      <alignment horizontal="center" vertical="center" wrapText="1"/>
    </xf>
    <xf numFmtId="173" fontId="0" fillId="0" borderId="0" xfId="0" applyNumberFormat="1" applyAlignment="1">
      <alignment horizontal="center" vertical="center"/>
    </xf>
    <xf numFmtId="173" fontId="34" fillId="0" borderId="0" xfId="0" applyNumberFormat="1" applyFont="1" applyAlignment="1">
      <alignment horizontal="center" vertical="center"/>
    </xf>
    <xf numFmtId="174" fontId="0" fillId="0" borderId="3" xfId="0" applyNumberFormat="1" applyBorder="1" applyAlignment="1">
      <alignment horizontal="center" vertical="center"/>
    </xf>
    <xf numFmtId="174" fontId="34" fillId="0" borderId="3" xfId="0" applyNumberFormat="1" applyFont="1" applyBorder="1" applyAlignment="1">
      <alignment horizontal="center" vertical="center" wrapText="1"/>
    </xf>
    <xf numFmtId="174" fontId="0" fillId="0" borderId="2" xfId="0" applyNumberFormat="1" applyBorder="1" applyAlignment="1">
      <alignment horizontal="center" vertical="center"/>
    </xf>
    <xf numFmtId="174" fontId="34" fillId="0" borderId="2" xfId="0" applyNumberFormat="1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14" borderId="38" xfId="0" applyFont="1" applyFill="1" applyBorder="1" applyAlignment="1">
      <alignment horizontal="center" vertical="center"/>
    </xf>
    <xf numFmtId="0" fontId="3" fillId="14" borderId="27" xfId="0" applyFont="1" applyFill="1" applyBorder="1" applyAlignment="1">
      <alignment horizontal="center" vertical="center"/>
    </xf>
    <xf numFmtId="173" fontId="3" fillId="14" borderId="39" xfId="0" applyNumberFormat="1" applyFont="1" applyFill="1" applyBorder="1" applyAlignment="1">
      <alignment horizontal="center" vertical="center"/>
    </xf>
    <xf numFmtId="172" fontId="37" fillId="0" borderId="0" xfId="0" applyNumberFormat="1" applyFont="1" applyProtection="1">
      <protection hidden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3" fillId="14" borderId="40" xfId="0" applyFont="1" applyFill="1" applyBorder="1" applyAlignment="1">
      <alignment horizontal="center" vertical="center"/>
    </xf>
    <xf numFmtId="0" fontId="3" fillId="14" borderId="41" xfId="0" applyFont="1" applyFill="1" applyBorder="1" applyAlignment="1">
      <alignment horizontal="center" vertical="center"/>
    </xf>
    <xf numFmtId="0" fontId="3" fillId="14" borderId="42" xfId="0" applyFont="1" applyFill="1" applyBorder="1" applyAlignment="1">
      <alignment horizontal="center" vertical="center"/>
    </xf>
    <xf numFmtId="173" fontId="3" fillId="14" borderId="18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13" borderId="2" xfId="0" applyFont="1" applyFill="1" applyBorder="1" applyAlignment="1" applyProtection="1">
      <alignment horizontal="left" vertical="center" wrapText="1"/>
      <protection hidden="1"/>
    </xf>
    <xf numFmtId="0" fontId="0" fillId="0" borderId="29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4" xfId="0" applyBorder="1" applyProtection="1">
      <protection locked="0"/>
    </xf>
    <xf numFmtId="0" fontId="12" fillId="0" borderId="25" xfId="0" applyFont="1" applyBorder="1" applyAlignment="1" applyProtection="1">
      <alignment vertical="top"/>
      <protection locked="0"/>
    </xf>
    <xf numFmtId="0" fontId="12" fillId="0" borderId="34" xfId="0" applyFont="1" applyBorder="1" applyAlignment="1" applyProtection="1">
      <alignment vertical="top"/>
      <protection locked="0"/>
    </xf>
    <xf numFmtId="0" fontId="12" fillId="0" borderId="26" xfId="0" applyFont="1" applyBorder="1" applyAlignment="1" applyProtection="1">
      <alignment vertical="top"/>
      <protection locked="0"/>
    </xf>
    <xf numFmtId="0" fontId="11" fillId="0" borderId="2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25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0" borderId="33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0" fillId="0" borderId="0" xfId="0" applyAlignment="1" applyProtection="1">
      <alignment vertical="center" wrapText="1"/>
      <protection locked="0"/>
    </xf>
    <xf numFmtId="0" fontId="5" fillId="4" borderId="46" xfId="0" applyFont="1" applyFill="1" applyBorder="1" applyAlignment="1" applyProtection="1">
      <alignment horizontal="center" vertical="center"/>
      <protection locked="0"/>
    </xf>
    <xf numFmtId="0" fontId="38" fillId="9" borderId="0" xfId="4" applyFont="1" applyBorder="1" applyAlignment="1" applyProtection="1">
      <alignment horizontal="right" vertical="center"/>
    </xf>
    <xf numFmtId="0" fontId="38" fillId="9" borderId="25" xfId="4" applyFont="1" applyBorder="1" applyAlignment="1" applyProtection="1">
      <alignment horizontal="left" vertical="center"/>
      <protection hidden="1"/>
    </xf>
    <xf numFmtId="0" fontId="39" fillId="2" borderId="1" xfId="0" applyFont="1" applyFill="1" applyBorder="1" applyAlignment="1">
      <alignment horizontal="center" vertical="center" wrapText="1"/>
    </xf>
    <xf numFmtId="0" fontId="39" fillId="2" borderId="1" xfId="0" applyFont="1" applyFill="1" applyBorder="1" applyAlignment="1">
      <alignment horizontal="center" vertical="center"/>
    </xf>
    <xf numFmtId="0" fontId="40" fillId="0" borderId="35" xfId="0" applyFont="1" applyBorder="1" applyAlignment="1" applyProtection="1">
      <alignment horizontal="center" vertical="center"/>
      <protection hidden="1"/>
    </xf>
    <xf numFmtId="0" fontId="40" fillId="0" borderId="3" xfId="0" applyFont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horizontal="center" vertical="center"/>
      <protection locked="0"/>
    </xf>
    <xf numFmtId="0" fontId="40" fillId="0" borderId="51" xfId="0" applyFont="1" applyBorder="1" applyAlignment="1" applyProtection="1">
      <alignment horizontal="center" vertical="center"/>
      <protection locked="0"/>
    </xf>
    <xf numFmtId="0" fontId="40" fillId="4" borderId="35" xfId="0" applyFont="1" applyFill="1" applyBorder="1" applyAlignment="1" applyProtection="1">
      <alignment horizontal="center" vertical="center"/>
      <protection hidden="1"/>
    </xf>
    <xf numFmtId="0" fontId="40" fillId="4" borderId="2" xfId="0" applyFont="1" applyFill="1" applyBorder="1" applyAlignment="1" applyProtection="1">
      <alignment horizontal="center" vertical="center"/>
      <protection locked="0"/>
    </xf>
    <xf numFmtId="0" fontId="40" fillId="4" borderId="46" xfId="0" applyFont="1" applyFill="1" applyBorder="1" applyAlignment="1" applyProtection="1">
      <alignment horizontal="center" vertic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0" fontId="40" fillId="0" borderId="46" xfId="0" applyFont="1" applyBorder="1" applyAlignment="1" applyProtection="1">
      <alignment horizontal="center" vertical="center"/>
      <protection locked="0"/>
    </xf>
    <xf numFmtId="0" fontId="39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/>
    </xf>
    <xf numFmtId="0" fontId="40" fillId="0" borderId="20" xfId="0" applyFont="1" applyBorder="1" applyAlignment="1" applyProtection="1">
      <alignment horizontal="center" vertical="center"/>
      <protection hidden="1"/>
    </xf>
    <xf numFmtId="0" fontId="40" fillId="0" borderId="6" xfId="0" applyFont="1" applyBorder="1" applyAlignment="1" applyProtection="1">
      <alignment horizontal="center" vertical="center"/>
      <protection locked="0"/>
    </xf>
    <xf numFmtId="0" fontId="40" fillId="0" borderId="7" xfId="0" applyFont="1" applyBorder="1" applyAlignment="1" applyProtection="1">
      <alignment horizontal="center" vertical="center"/>
      <protection locked="0"/>
    </xf>
    <xf numFmtId="0" fontId="40" fillId="4" borderId="56" xfId="0" applyFont="1" applyFill="1" applyBorder="1" applyAlignment="1" applyProtection="1">
      <alignment horizontal="center" vertical="center"/>
      <protection hidden="1"/>
    </xf>
    <xf numFmtId="0" fontId="40" fillId="4" borderId="4" xfId="0" applyFont="1" applyFill="1" applyBorder="1" applyAlignment="1" applyProtection="1">
      <alignment horizontal="center" vertical="center"/>
      <protection locked="0"/>
    </xf>
    <xf numFmtId="0" fontId="40" fillId="4" borderId="5" xfId="0" applyFont="1" applyFill="1" applyBorder="1" applyAlignment="1" applyProtection="1">
      <alignment horizontal="center" vertical="center"/>
      <protection locked="0"/>
    </xf>
    <xf numFmtId="0" fontId="40" fillId="0" borderId="56" xfId="0" applyFont="1" applyBorder="1" applyAlignment="1" applyProtection="1">
      <alignment horizontal="center" vertical="center"/>
      <protection hidden="1"/>
    </xf>
    <xf numFmtId="0" fontId="40" fillId="0" borderId="4" xfId="0" applyFont="1" applyBorder="1" applyAlignment="1" applyProtection="1">
      <alignment horizontal="center" vertical="center"/>
      <protection locked="0"/>
    </xf>
    <xf numFmtId="0" fontId="40" fillId="0" borderId="5" xfId="0" applyFont="1" applyBorder="1" applyAlignment="1" applyProtection="1">
      <alignment horizontal="center" vertical="center"/>
      <protection locked="0"/>
    </xf>
    <xf numFmtId="0" fontId="40" fillId="0" borderId="57" xfId="0" applyFont="1" applyBorder="1" applyAlignment="1" applyProtection="1">
      <alignment horizontal="center" vertical="center"/>
      <protection hidden="1"/>
    </xf>
    <xf numFmtId="0" fontId="40" fillId="0" borderId="48" xfId="0" applyFont="1" applyBorder="1" applyAlignment="1" applyProtection="1">
      <alignment horizontal="center" vertical="center"/>
      <protection locked="0"/>
    </xf>
    <xf numFmtId="0" fontId="40" fillId="0" borderId="49" xfId="0" applyFont="1" applyBorder="1" applyAlignment="1" applyProtection="1">
      <alignment horizontal="center" vertical="center"/>
      <protection locked="0"/>
    </xf>
    <xf numFmtId="170" fontId="40" fillId="0" borderId="3" xfId="0" applyNumberFormat="1" applyFont="1" applyBorder="1" applyAlignment="1" applyProtection="1">
      <alignment horizontal="center" vertical="center"/>
      <protection locked="0"/>
    </xf>
    <xf numFmtId="1" fontId="40" fillId="0" borderId="3" xfId="0" applyNumberFormat="1" applyFont="1" applyBorder="1" applyAlignment="1" applyProtection="1">
      <alignment horizontal="center" vertical="center"/>
      <protection locked="0"/>
    </xf>
    <xf numFmtId="12" fontId="40" fillId="0" borderId="3" xfId="0" applyNumberFormat="1" applyFont="1" applyBorder="1" applyAlignment="1" applyProtection="1">
      <alignment horizontal="center" vertical="center"/>
      <protection locked="0"/>
    </xf>
    <xf numFmtId="0" fontId="40" fillId="0" borderId="37" xfId="0" applyFont="1" applyBorder="1" applyAlignment="1" applyProtection="1">
      <alignment horizontal="center" vertical="center"/>
      <protection locked="0"/>
    </xf>
    <xf numFmtId="1" fontId="40" fillId="4" borderId="2" xfId="0" applyNumberFormat="1" applyFont="1" applyFill="1" applyBorder="1" applyAlignment="1" applyProtection="1">
      <alignment horizontal="center" vertical="center"/>
      <protection locked="0"/>
    </xf>
    <xf numFmtId="0" fontId="40" fillId="4" borderId="2" xfId="0" applyFont="1" applyFill="1" applyBorder="1" applyAlignment="1" applyProtection="1">
      <alignment horizontal="center" vertical="center" wrapText="1"/>
      <protection locked="0"/>
    </xf>
    <xf numFmtId="1" fontId="40" fillId="0" borderId="2" xfId="0" applyNumberFormat="1" applyFont="1" applyBorder="1" applyAlignment="1" applyProtection="1">
      <alignment horizontal="center" vertical="center"/>
      <protection locked="0"/>
    </xf>
    <xf numFmtId="0" fontId="40" fillId="0" borderId="2" xfId="0" applyFont="1" applyBorder="1" applyAlignment="1" applyProtection="1">
      <alignment horizontal="center" vertical="center" wrapText="1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51" xfId="0" applyFont="1" applyBorder="1" applyAlignment="1" applyProtection="1">
      <alignment horizontal="center" vertical="center" wrapText="1"/>
      <protection locked="0"/>
    </xf>
    <xf numFmtId="0" fontId="40" fillId="4" borderId="46" xfId="0" applyFont="1" applyFill="1" applyBorder="1" applyAlignment="1" applyProtection="1">
      <alignment horizontal="center" vertical="center" wrapText="1"/>
      <protection locked="0"/>
    </xf>
    <xf numFmtId="0" fontId="40" fillId="0" borderId="46" xfId="0" applyFont="1" applyBorder="1" applyAlignment="1" applyProtection="1">
      <alignment horizontal="center" vertical="center" wrapText="1"/>
      <protection locked="0"/>
    </xf>
    <xf numFmtId="0" fontId="0" fillId="0" borderId="20" xfId="0" applyBorder="1"/>
    <xf numFmtId="0" fontId="0" fillId="0" borderId="25" xfId="0" applyBorder="1"/>
    <xf numFmtId="1" fontId="40" fillId="4" borderId="5" xfId="0" applyNumberFormat="1" applyFont="1" applyFill="1" applyBorder="1" applyAlignment="1" applyProtection="1">
      <alignment horizontal="center" vertical="center"/>
      <protection locked="0"/>
    </xf>
    <xf numFmtId="0" fontId="39" fillId="12" borderId="59" xfId="0" applyFont="1" applyFill="1" applyBorder="1" applyAlignment="1">
      <alignment horizontal="center" vertical="center"/>
    </xf>
    <xf numFmtId="0" fontId="41" fillId="9" borderId="24" xfId="4" applyFont="1" applyBorder="1" applyAlignment="1" applyProtection="1">
      <alignment vertical="center"/>
    </xf>
    <xf numFmtId="0" fontId="42" fillId="9" borderId="26" xfId="4" applyFont="1" applyBorder="1" applyProtection="1"/>
    <xf numFmtId="1" fontId="39" fillId="2" borderId="1" xfId="0" applyNumberFormat="1" applyFont="1" applyFill="1" applyBorder="1" applyAlignment="1">
      <alignment horizontal="center" vertical="center" wrapText="1"/>
    </xf>
    <xf numFmtId="4" fontId="39" fillId="2" borderId="1" xfId="0" applyNumberFormat="1" applyFont="1" applyFill="1" applyBorder="1" applyAlignment="1">
      <alignment horizontal="center" vertical="center"/>
    </xf>
    <xf numFmtId="4" fontId="39" fillId="2" borderId="1" xfId="0" applyNumberFormat="1" applyFont="1" applyFill="1" applyBorder="1" applyAlignment="1">
      <alignment horizontal="center" vertical="center" wrapText="1"/>
    </xf>
    <xf numFmtId="0" fontId="40" fillId="4" borderId="3" xfId="0" applyFont="1" applyFill="1" applyBorder="1" applyAlignment="1" applyProtection="1">
      <alignment horizontal="center" vertical="center"/>
      <protection locked="0"/>
    </xf>
    <xf numFmtId="13" fontId="40" fillId="4" borderId="2" xfId="0" applyNumberFormat="1" applyFont="1" applyFill="1" applyBorder="1" applyAlignment="1" applyProtection="1">
      <alignment horizontal="center" vertical="center"/>
      <protection locked="0"/>
    </xf>
    <xf numFmtId="0" fontId="40" fillId="4" borderId="51" xfId="0" applyFont="1" applyFill="1" applyBorder="1" applyAlignment="1" applyProtection="1">
      <alignment horizontal="center" vertical="center"/>
      <protection locked="0"/>
    </xf>
    <xf numFmtId="0" fontId="40" fillId="4" borderId="47" xfId="0" applyFont="1" applyFill="1" applyBorder="1" applyAlignment="1" applyProtection="1">
      <alignment horizontal="center" vertical="center"/>
      <protection hidden="1"/>
    </xf>
    <xf numFmtId="0" fontId="40" fillId="4" borderId="48" xfId="0" applyFont="1" applyFill="1" applyBorder="1" applyAlignment="1" applyProtection="1">
      <alignment horizontal="center" vertical="center"/>
      <protection locked="0"/>
    </xf>
    <xf numFmtId="0" fontId="40" fillId="4" borderId="52" xfId="0" applyFont="1" applyFill="1" applyBorder="1" applyAlignment="1" applyProtection="1">
      <alignment horizontal="center" vertical="center"/>
      <protection locked="0"/>
    </xf>
    <xf numFmtId="0" fontId="40" fillId="4" borderId="48" xfId="0" applyFont="1" applyFill="1" applyBorder="1" applyAlignment="1" applyProtection="1">
      <alignment horizontal="center" vertical="center" wrapText="1"/>
      <protection locked="0"/>
    </xf>
    <xf numFmtId="13" fontId="40" fillId="4" borderId="48" xfId="0" applyNumberFormat="1" applyFont="1" applyFill="1" applyBorder="1" applyAlignment="1" applyProtection="1">
      <alignment horizontal="center" vertical="center"/>
      <protection locked="0"/>
    </xf>
    <xf numFmtId="0" fontId="40" fillId="4" borderId="38" xfId="0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0" fillId="0" borderId="43" xfId="0" applyFont="1" applyBorder="1" applyAlignment="1" applyProtection="1">
      <alignment horizontal="center" vertical="center" wrapText="1"/>
      <protection hidden="1"/>
    </xf>
    <xf numFmtId="0" fontId="40" fillId="0" borderId="37" xfId="0" applyFont="1" applyBorder="1" applyAlignment="1" applyProtection="1">
      <alignment horizontal="center" vertical="center" wrapText="1"/>
      <protection locked="0"/>
    </xf>
    <xf numFmtId="0" fontId="40" fillId="0" borderId="37" xfId="0" applyFont="1" applyBorder="1" applyAlignment="1" applyProtection="1">
      <alignment horizontal="center"/>
      <protection locked="0"/>
    </xf>
    <xf numFmtId="13" fontId="40" fillId="0" borderId="37" xfId="0" applyNumberFormat="1" applyFont="1" applyBorder="1" applyAlignment="1" applyProtection="1">
      <alignment horizontal="center"/>
      <protection locked="0"/>
    </xf>
    <xf numFmtId="0" fontId="40" fillId="0" borderId="44" xfId="0" applyFont="1" applyBorder="1" applyAlignment="1" applyProtection="1">
      <alignment horizontal="center"/>
      <protection locked="0"/>
    </xf>
    <xf numFmtId="0" fontId="40" fillId="0" borderId="45" xfId="0" applyFont="1" applyBorder="1" applyAlignment="1" applyProtection="1">
      <alignment horizontal="center"/>
      <protection locked="0"/>
    </xf>
    <xf numFmtId="0" fontId="40" fillId="4" borderId="35" xfId="0" applyFont="1" applyFill="1" applyBorder="1" applyAlignment="1" applyProtection="1">
      <alignment horizontal="center" vertical="center" wrapText="1"/>
      <protection hidden="1"/>
    </xf>
    <xf numFmtId="0" fontId="40" fillId="0" borderId="35" xfId="0" applyFont="1" applyBorder="1" applyAlignment="1" applyProtection="1">
      <alignment horizontal="center" vertical="center" wrapText="1"/>
      <protection hidden="1"/>
    </xf>
    <xf numFmtId="0" fontId="40" fillId="0" borderId="3" xfId="0" applyFont="1" applyBorder="1" applyAlignment="1" applyProtection="1">
      <alignment horizontal="center" vertical="center" wrapText="1"/>
      <protection locked="0"/>
    </xf>
    <xf numFmtId="0" fontId="40" fillId="0" borderId="2" xfId="0" applyFont="1" applyBorder="1" applyAlignment="1" applyProtection="1">
      <alignment horizontal="center"/>
      <protection locked="0"/>
    </xf>
    <xf numFmtId="0" fontId="40" fillId="0" borderId="13" xfId="0" applyFont="1" applyBorder="1" applyAlignment="1" applyProtection="1">
      <alignment horizontal="center"/>
      <protection locked="0"/>
    </xf>
    <xf numFmtId="0" fontId="40" fillId="0" borderId="46" xfId="0" applyFont="1" applyBorder="1" applyAlignment="1" applyProtection="1">
      <alignment horizontal="center"/>
      <protection locked="0"/>
    </xf>
    <xf numFmtId="0" fontId="40" fillId="4" borderId="47" xfId="0" applyFont="1" applyFill="1" applyBorder="1" applyAlignment="1" applyProtection="1">
      <alignment horizontal="center" vertical="center" wrapText="1"/>
      <protection hidden="1"/>
    </xf>
    <xf numFmtId="0" fontId="40" fillId="4" borderId="49" xfId="0" applyFont="1" applyFill="1" applyBorder="1" applyAlignment="1" applyProtection="1">
      <alignment horizontal="center" vertical="center" wrapText="1"/>
      <protection locked="0"/>
    </xf>
    <xf numFmtId="0" fontId="19" fillId="9" borderId="25" xfId="4" applyBorder="1" applyProtection="1"/>
    <xf numFmtId="0" fontId="16" fillId="2" borderId="1" xfId="0" applyFont="1" applyFill="1" applyBorder="1" applyAlignment="1">
      <alignment horizontal="center" vertical="center"/>
    </xf>
    <xf numFmtId="0" fontId="40" fillId="5" borderId="3" xfId="0" applyFont="1" applyFill="1" applyBorder="1" applyAlignment="1" applyProtection="1">
      <alignment horizontal="center" vertical="center"/>
      <protection locked="0" hidden="1"/>
    </xf>
    <xf numFmtId="0" fontId="40" fillId="0" borderId="3" xfId="0" applyFont="1" applyBorder="1" applyAlignment="1" applyProtection="1">
      <alignment horizontal="center" vertical="center"/>
      <protection hidden="1"/>
    </xf>
    <xf numFmtId="0" fontId="40" fillId="5" borderId="51" xfId="0" applyFont="1" applyFill="1" applyBorder="1" applyAlignment="1" applyProtection="1">
      <alignment horizontal="center" vertical="center"/>
      <protection locked="0" hidden="1"/>
    </xf>
    <xf numFmtId="0" fontId="40" fillId="5" borderId="2" xfId="0" applyFont="1" applyFill="1" applyBorder="1" applyAlignment="1" applyProtection="1">
      <alignment horizontal="center" vertical="center"/>
      <protection locked="0" hidden="1"/>
    </xf>
    <xf numFmtId="0" fontId="40" fillId="5" borderId="46" xfId="0" applyFont="1" applyFill="1" applyBorder="1" applyAlignment="1" applyProtection="1">
      <alignment horizontal="center" vertical="center"/>
      <protection locked="0" hidden="1"/>
    </xf>
    <xf numFmtId="0" fontId="40" fillId="5" borderId="48" xfId="0" applyFont="1" applyFill="1" applyBorder="1" applyAlignment="1" applyProtection="1">
      <alignment horizontal="center" vertical="center"/>
      <protection locked="0" hidden="1"/>
    </xf>
    <xf numFmtId="0" fontId="40" fillId="5" borderId="49" xfId="0" applyFont="1" applyFill="1" applyBorder="1" applyAlignment="1" applyProtection="1">
      <alignment horizontal="center" vertical="center"/>
      <protection locked="0" hidden="1"/>
    </xf>
    <xf numFmtId="0" fontId="40" fillId="4" borderId="3" xfId="0" applyFont="1" applyFill="1" applyBorder="1" applyAlignment="1" applyProtection="1">
      <alignment horizontal="center" vertical="center"/>
      <protection hidden="1"/>
    </xf>
    <xf numFmtId="0" fontId="40" fillId="4" borderId="13" xfId="0" applyFont="1" applyFill="1" applyBorder="1" applyAlignment="1" applyProtection="1">
      <alignment horizontal="center" vertical="center"/>
      <protection locked="0"/>
    </xf>
    <xf numFmtId="0" fontId="40" fillId="0" borderId="13" xfId="0" applyFont="1" applyBorder="1" applyAlignment="1" applyProtection="1">
      <alignment horizontal="center" vertical="center"/>
      <protection locked="0"/>
    </xf>
    <xf numFmtId="0" fontId="40" fillId="4" borderId="57" xfId="0" applyFont="1" applyFill="1" applyBorder="1" applyAlignment="1" applyProtection="1">
      <alignment horizontal="center" vertical="center"/>
      <protection hidden="1"/>
    </xf>
    <xf numFmtId="0" fontId="40" fillId="4" borderId="49" xfId="0" applyFont="1" applyFill="1" applyBorder="1" applyAlignment="1" applyProtection="1">
      <alignment horizontal="center" vertical="center"/>
      <protection locked="0"/>
    </xf>
    <xf numFmtId="0" fontId="26" fillId="9" borderId="0" xfId="4" applyFont="1" applyBorder="1" applyProtection="1"/>
    <xf numFmtId="0" fontId="27" fillId="9" borderId="25" xfId="4" applyFont="1" applyBorder="1" applyAlignment="1" applyProtection="1">
      <alignment horizontal="left" vertical="center"/>
    </xf>
    <xf numFmtId="170" fontId="40" fillId="4" borderId="2" xfId="0" applyNumberFormat="1" applyFont="1" applyFill="1" applyBorder="1" applyAlignment="1" applyProtection="1">
      <alignment horizontal="center" vertical="center"/>
      <protection locked="0"/>
    </xf>
    <xf numFmtId="170" fontId="40" fillId="0" borderId="2" xfId="0" applyNumberFormat="1" applyFont="1" applyBorder="1" applyAlignment="1" applyProtection="1">
      <alignment horizontal="center" vertical="center"/>
      <protection locked="0"/>
    </xf>
    <xf numFmtId="0" fontId="43" fillId="9" borderId="0" xfId="4" applyFont="1" applyBorder="1" applyProtection="1"/>
    <xf numFmtId="0" fontId="38" fillId="9" borderId="25" xfId="4" applyFont="1" applyBorder="1" applyAlignment="1" applyProtection="1">
      <alignment horizontal="left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40" fillId="0" borderId="14" xfId="0" applyFont="1" applyBorder="1" applyAlignment="1" applyProtection="1">
      <alignment horizontal="center" vertical="center"/>
      <protection locked="0"/>
    </xf>
    <xf numFmtId="0" fontId="40" fillId="5" borderId="22" xfId="0" applyFont="1" applyFill="1" applyBorder="1" applyAlignment="1" applyProtection="1">
      <alignment vertical="center" wrapText="1"/>
      <protection locked="0"/>
    </xf>
    <xf numFmtId="0" fontId="40" fillId="5" borderId="22" xfId="0" applyFont="1" applyFill="1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25" xfId="0" applyBorder="1" applyAlignment="1" applyProtection="1">
      <alignment vertical="center"/>
      <protection locked="0"/>
    </xf>
    <xf numFmtId="0" fontId="8" fillId="0" borderId="20" xfId="0" applyFont="1" applyBorder="1" applyAlignment="1">
      <alignment vertical="center"/>
    </xf>
    <xf numFmtId="0" fontId="39" fillId="2" borderId="23" xfId="0" applyFont="1" applyFill="1" applyBorder="1" applyAlignment="1">
      <alignment horizontal="center" vertical="center" wrapText="1"/>
    </xf>
    <xf numFmtId="0" fontId="40" fillId="0" borderId="36" xfId="0" applyFont="1" applyBorder="1" applyAlignment="1" applyProtection="1">
      <alignment horizontal="center" vertical="center"/>
      <protection locked="0"/>
    </xf>
    <xf numFmtId="170" fontId="40" fillId="0" borderId="50" xfId="0" applyNumberFormat="1" applyFont="1" applyBorder="1" applyAlignment="1" applyProtection="1">
      <alignment horizontal="center" vertical="center"/>
      <protection locked="0"/>
    </xf>
    <xf numFmtId="0" fontId="40" fillId="0" borderId="50" xfId="0" applyFont="1" applyBorder="1" applyAlignment="1" applyProtection="1">
      <alignment horizontal="center" vertical="center"/>
      <protection locked="0"/>
    </xf>
    <xf numFmtId="0" fontId="40" fillId="5" borderId="61" xfId="0" applyFont="1" applyFill="1" applyBorder="1" applyAlignment="1" applyProtection="1">
      <alignment vertical="center" wrapText="1"/>
      <protection locked="0"/>
    </xf>
    <xf numFmtId="0" fontId="40" fillId="5" borderId="61" xfId="0" applyFont="1" applyFill="1" applyBorder="1" applyAlignment="1" applyProtection="1">
      <alignment vertical="center"/>
      <protection locked="0"/>
    </xf>
    <xf numFmtId="0" fontId="38" fillId="9" borderId="0" xfId="4" applyFont="1" applyBorder="1" applyAlignment="1" applyProtection="1">
      <alignment horizontal="left" vertical="center"/>
      <protection hidden="1"/>
    </xf>
    <xf numFmtId="0" fontId="39" fillId="2" borderId="1" xfId="0" applyFont="1" applyFill="1" applyBorder="1" applyAlignment="1" applyProtection="1">
      <alignment horizontal="center" vertical="center" wrapText="1"/>
      <protection hidden="1"/>
    </xf>
    <xf numFmtId="0" fontId="40" fillId="4" borderId="52" xfId="0" applyFont="1" applyFill="1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40" fillId="5" borderId="3" xfId="0" applyFont="1" applyFill="1" applyBorder="1" applyAlignment="1" applyProtection="1">
      <alignment horizontal="center" vertical="center" wrapText="1"/>
      <protection locked="0" hidden="1"/>
    </xf>
    <xf numFmtId="4" fontId="0" fillId="0" borderId="3" xfId="0" applyNumberFormat="1" applyBorder="1" applyAlignment="1" applyProtection="1">
      <alignment horizontal="center" vertical="center"/>
      <protection hidden="1"/>
    </xf>
    <xf numFmtId="0" fontId="40" fillId="0" borderId="64" xfId="0" applyFont="1" applyBorder="1" applyAlignment="1" applyProtection="1">
      <alignment horizontal="center" vertical="center"/>
      <protection hidden="1"/>
    </xf>
    <xf numFmtId="0" fontId="40" fillId="5" borderId="40" xfId="0" applyFont="1" applyFill="1" applyBorder="1" applyAlignment="1" applyProtection="1">
      <alignment horizontal="center" vertical="center"/>
      <protection locked="0" hidden="1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4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0" fillId="5" borderId="7" xfId="0" applyFont="1" applyFill="1" applyBorder="1" applyAlignment="1" applyProtection="1">
      <alignment horizontal="center" vertical="center"/>
      <protection locked="0" hidden="1"/>
    </xf>
    <xf numFmtId="0" fontId="40" fillId="5" borderId="3" xfId="0" applyFont="1" applyFill="1" applyBorder="1" applyAlignment="1" applyProtection="1">
      <alignment horizontal="center" vertical="center"/>
      <protection hidden="1"/>
    </xf>
    <xf numFmtId="0" fontId="40" fillId="5" borderId="2" xfId="0" applyFont="1" applyFill="1" applyBorder="1" applyAlignment="1" applyProtection="1">
      <alignment horizontal="center" vertical="center"/>
      <protection hidden="1"/>
    </xf>
    <xf numFmtId="0" fontId="40" fillId="5" borderId="7" xfId="0" applyFont="1" applyFill="1" applyBorder="1" applyAlignment="1" applyProtection="1">
      <alignment horizontal="center" vertical="center"/>
      <protection hidden="1"/>
    </xf>
    <xf numFmtId="0" fontId="40" fillId="5" borderId="48" xfId="0" applyFont="1" applyFill="1" applyBorder="1" applyAlignment="1" applyProtection="1">
      <alignment horizontal="center" vertical="center"/>
      <protection hidden="1"/>
    </xf>
    <xf numFmtId="0" fontId="40" fillId="5" borderId="52" xfId="0" applyFont="1" applyFill="1" applyBorder="1" applyAlignment="1" applyProtection="1">
      <alignment horizontal="center" vertical="center"/>
      <protection locked="0" hidden="1"/>
    </xf>
    <xf numFmtId="0" fontId="40" fillId="5" borderId="52" xfId="0" applyFont="1" applyFill="1" applyBorder="1" applyAlignment="1" applyProtection="1">
      <alignment horizontal="center" vertical="center" wrapText="1"/>
      <protection locked="0" hidden="1"/>
    </xf>
    <xf numFmtId="0" fontId="40" fillId="0" borderId="52" xfId="0" applyFont="1" applyBorder="1" applyAlignment="1" applyProtection="1">
      <alignment horizontal="center" vertical="center"/>
      <protection hidden="1"/>
    </xf>
    <xf numFmtId="12" fontId="48" fillId="0" borderId="2" xfId="0" applyNumberFormat="1" applyFont="1" applyBorder="1" applyAlignment="1" applyProtection="1">
      <alignment horizontal="center" vertical="center"/>
      <protection locked="0"/>
    </xf>
    <xf numFmtId="13" fontId="48" fillId="0" borderId="2" xfId="0" applyNumberFormat="1" applyFont="1" applyBorder="1" applyAlignment="1" applyProtection="1">
      <alignment horizontal="center" vertical="center"/>
      <protection locked="0"/>
    </xf>
    <xf numFmtId="0" fontId="48" fillId="4" borderId="2" xfId="0" applyFont="1" applyFill="1" applyBorder="1" applyAlignment="1" applyProtection="1">
      <alignment horizontal="center" vertical="center"/>
      <protection locked="0"/>
    </xf>
    <xf numFmtId="12" fontId="40" fillId="0" borderId="2" xfId="0" applyNumberFormat="1" applyFont="1" applyBorder="1" applyAlignment="1" applyProtection="1">
      <alignment horizontal="center" vertical="center"/>
      <protection locked="0"/>
    </xf>
    <xf numFmtId="0" fontId="23" fillId="9" borderId="15" xfId="4" applyFont="1" applyBorder="1" applyAlignment="1">
      <alignment horizontal="center" vertical="center"/>
    </xf>
    <xf numFmtId="0" fontId="31" fillId="5" borderId="9" xfId="0" applyFont="1" applyFill="1" applyBorder="1" applyAlignment="1">
      <alignment horizontal="center" vertical="center" wrapText="1"/>
    </xf>
    <xf numFmtId="0" fontId="31" fillId="5" borderId="15" xfId="0" applyFont="1" applyFill="1" applyBorder="1" applyAlignment="1">
      <alignment horizontal="center" vertical="center" wrapText="1"/>
    </xf>
    <xf numFmtId="0" fontId="31" fillId="5" borderId="19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 applyProtection="1">
      <alignment horizontal="center" vertical="center" wrapText="1"/>
      <protection locked="0"/>
    </xf>
    <xf numFmtId="0" fontId="32" fillId="5" borderId="0" xfId="0" applyFont="1" applyFill="1" applyAlignment="1" applyProtection="1">
      <alignment horizontal="center" vertical="center"/>
      <protection locked="0"/>
    </xf>
    <xf numFmtId="0" fontId="32" fillId="5" borderId="14" xfId="0" applyFont="1" applyFill="1" applyBorder="1" applyAlignment="1" applyProtection="1">
      <alignment horizontal="center" vertical="center"/>
      <protection locked="0"/>
    </xf>
    <xf numFmtId="0" fontId="32" fillId="5" borderId="6" xfId="0" applyFont="1" applyFill="1" applyBorder="1" applyAlignment="1" applyProtection="1">
      <alignment horizontal="center" vertical="center"/>
      <protection locked="0"/>
    </xf>
    <xf numFmtId="0" fontId="32" fillId="5" borderId="8" xfId="0" applyFont="1" applyFill="1" applyBorder="1" applyAlignment="1" applyProtection="1">
      <alignment horizontal="center" vertical="center"/>
      <protection locked="0"/>
    </xf>
    <xf numFmtId="0" fontId="32" fillId="5" borderId="12" xfId="0" applyFont="1" applyFill="1" applyBorder="1" applyAlignment="1" applyProtection="1">
      <alignment horizontal="center" vertical="center"/>
      <protection locked="0"/>
    </xf>
    <xf numFmtId="0" fontId="32" fillId="5" borderId="11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left" vertical="top" wrapText="1"/>
      <protection locked="0"/>
    </xf>
    <xf numFmtId="0" fontId="5" fillId="5" borderId="7" xfId="0" applyFont="1" applyFill="1" applyBorder="1" applyAlignment="1" applyProtection="1">
      <alignment horizontal="left" vertical="top"/>
      <protection locked="0"/>
    </xf>
    <xf numFmtId="0" fontId="5" fillId="5" borderId="3" xfId="0" applyFont="1" applyFill="1" applyBorder="1" applyAlignment="1" applyProtection="1">
      <alignment horizontal="left" vertical="top"/>
      <protection locked="0"/>
    </xf>
    <xf numFmtId="0" fontId="7" fillId="5" borderId="5" xfId="0" applyFont="1" applyFill="1" applyBorder="1" applyAlignment="1" applyProtection="1">
      <alignment horizontal="center" vertical="top" wrapText="1"/>
      <protection hidden="1"/>
    </xf>
    <xf numFmtId="0" fontId="7" fillId="5" borderId="7" xfId="0" applyFont="1" applyFill="1" applyBorder="1" applyAlignment="1" applyProtection="1">
      <alignment horizontal="center" vertical="top" wrapText="1"/>
      <protection hidden="1"/>
    </xf>
    <xf numFmtId="0" fontId="7" fillId="5" borderId="3" xfId="0" applyFont="1" applyFill="1" applyBorder="1" applyAlignment="1" applyProtection="1">
      <alignment horizontal="center" vertical="top" wrapText="1"/>
      <protection hidden="1"/>
    </xf>
    <xf numFmtId="49" fontId="17" fillId="5" borderId="5" xfId="0" applyNumberFormat="1" applyFont="1" applyFill="1" applyBorder="1" applyAlignment="1">
      <alignment horizontal="center" vertical="center"/>
    </xf>
    <xf numFmtId="49" fontId="17" fillId="5" borderId="3" xfId="0" applyNumberFormat="1" applyFont="1" applyFill="1" applyBorder="1" applyAlignment="1">
      <alignment horizontal="center" vertical="center"/>
    </xf>
    <xf numFmtId="49" fontId="12" fillId="5" borderId="4" xfId="0" applyNumberFormat="1" applyFont="1" applyFill="1" applyBorder="1" applyAlignment="1" applyProtection="1">
      <alignment horizontal="left" vertical="top" wrapText="1"/>
      <protection locked="0"/>
    </xf>
    <xf numFmtId="49" fontId="12" fillId="5" borderId="18" xfId="0" applyNumberFormat="1" applyFont="1" applyFill="1" applyBorder="1" applyAlignment="1" applyProtection="1">
      <alignment horizontal="left" vertical="top" wrapText="1"/>
      <protection locked="0"/>
    </xf>
    <xf numFmtId="49" fontId="12" fillId="5" borderId="8" xfId="0" applyNumberFormat="1" applyFont="1" applyFill="1" applyBorder="1" applyAlignment="1" applyProtection="1">
      <alignment horizontal="left" vertical="top" wrapText="1"/>
      <protection locked="0"/>
    </xf>
    <xf numFmtId="49" fontId="12" fillId="5" borderId="11" xfId="0" applyNumberFormat="1" applyFont="1" applyFill="1" applyBorder="1" applyAlignment="1" applyProtection="1">
      <alignment horizontal="left" vertical="top" wrapText="1"/>
      <protection locked="0"/>
    </xf>
    <xf numFmtId="0" fontId="11" fillId="5" borderId="53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54" xfId="0" applyFont="1" applyFill="1" applyBorder="1" applyAlignment="1">
      <alignment horizontal="center" vertical="center" wrapText="1"/>
    </xf>
    <xf numFmtId="0" fontId="12" fillId="0" borderId="55" xfId="0" applyFont="1" applyBorder="1" applyAlignment="1" applyProtection="1">
      <alignment horizontal="left" vertical="top"/>
      <protection locked="0"/>
    </xf>
    <xf numFmtId="0" fontId="12" fillId="0" borderId="17" xfId="0" applyFont="1" applyBorder="1" applyAlignment="1" applyProtection="1">
      <alignment horizontal="left" vertical="top"/>
      <protection locked="0"/>
    </xf>
    <xf numFmtId="0" fontId="12" fillId="0" borderId="41" xfId="0" applyFont="1" applyBorder="1" applyAlignment="1" applyProtection="1">
      <alignment horizontal="left" vertical="top"/>
      <protection locked="0"/>
    </xf>
    <xf numFmtId="0" fontId="12" fillId="0" borderId="20" xfId="0" applyFont="1" applyBorder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left" vertical="top"/>
      <protection locked="0"/>
    </xf>
    <xf numFmtId="0" fontId="12" fillId="0" borderId="25" xfId="0" applyFont="1" applyBorder="1" applyAlignment="1" applyProtection="1">
      <alignment horizontal="left" vertical="top"/>
      <protection locked="0"/>
    </xf>
    <xf numFmtId="0" fontId="12" fillId="0" borderId="28" xfId="0" applyFont="1" applyBorder="1" applyAlignment="1" applyProtection="1">
      <alignment horizontal="left" vertical="top"/>
      <protection locked="0"/>
    </xf>
    <xf numFmtId="0" fontId="12" fillId="0" borderId="24" xfId="0" applyFont="1" applyBorder="1" applyAlignment="1" applyProtection="1">
      <alignment horizontal="left" vertical="top"/>
      <protection locked="0"/>
    </xf>
    <xf numFmtId="0" fontId="12" fillId="0" borderId="26" xfId="0" applyFont="1" applyBorder="1" applyAlignment="1" applyProtection="1">
      <alignment horizontal="left" vertical="top"/>
      <protection locked="0"/>
    </xf>
    <xf numFmtId="0" fontId="24" fillId="9" borderId="33" xfId="4" applyFont="1" applyBorder="1" applyAlignment="1" applyProtection="1">
      <alignment horizontal="center" vertical="center"/>
    </xf>
    <xf numFmtId="0" fontId="24" fillId="9" borderId="0" xfId="4" applyFont="1" applyBorder="1" applyAlignment="1" applyProtection="1">
      <alignment horizontal="center" vertical="center"/>
    </xf>
    <xf numFmtId="0" fontId="24" fillId="9" borderId="24" xfId="4" applyFont="1" applyBorder="1" applyAlignment="1" applyProtection="1">
      <alignment horizontal="center" vertical="center"/>
    </xf>
    <xf numFmtId="0" fontId="11" fillId="5" borderId="9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39" fillId="12" borderId="9" xfId="0" applyFont="1" applyFill="1" applyBorder="1" applyAlignment="1">
      <alignment horizontal="center" vertical="center"/>
    </xf>
    <xf numFmtId="0" fontId="39" fillId="12" borderId="58" xfId="0" applyFont="1" applyFill="1" applyBorder="1" applyAlignment="1">
      <alignment horizontal="center" vertical="center"/>
    </xf>
    <xf numFmtId="0" fontId="29" fillId="5" borderId="29" xfId="0" applyFont="1" applyFill="1" applyBorder="1" applyAlignment="1">
      <alignment horizontal="center" vertical="center"/>
    </xf>
    <xf numFmtId="0" fontId="29" fillId="5" borderId="33" xfId="0" applyFont="1" applyFill="1" applyBorder="1" applyAlignment="1">
      <alignment horizontal="center" vertical="center"/>
    </xf>
    <xf numFmtId="0" fontId="29" fillId="5" borderId="34" xfId="0" applyFont="1" applyFill="1" applyBorder="1" applyAlignment="1">
      <alignment horizontal="center" vertical="center"/>
    </xf>
    <xf numFmtId="0" fontId="29" fillId="5" borderId="28" xfId="0" applyFont="1" applyFill="1" applyBorder="1" applyAlignment="1">
      <alignment horizontal="center" vertical="center"/>
    </xf>
    <xf numFmtId="0" fontId="29" fillId="5" borderId="24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1" fillId="9" borderId="0" xfId="4" applyFont="1" applyBorder="1" applyAlignment="1" applyProtection="1">
      <alignment horizontal="center" vertical="center"/>
    </xf>
    <xf numFmtId="0" fontId="11" fillId="9" borderId="24" xfId="4" applyFon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left" vertical="top"/>
      <protection locked="0"/>
    </xf>
    <xf numFmtId="0" fontId="0" fillId="0" borderId="33" xfId="0" applyBorder="1" applyAlignment="1" applyProtection="1">
      <alignment horizontal="left" vertical="top"/>
      <protection locked="0"/>
    </xf>
    <xf numFmtId="0" fontId="0" fillId="0" borderId="34" xfId="0" applyBorder="1" applyAlignment="1" applyProtection="1">
      <alignment horizontal="left" vertical="top"/>
      <protection locked="0"/>
    </xf>
    <xf numFmtId="0" fontId="0" fillId="0" borderId="20" xfId="0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25" xfId="0" applyBorder="1" applyAlignment="1" applyProtection="1">
      <alignment horizontal="left" vertical="top"/>
      <protection locked="0"/>
    </xf>
    <xf numFmtId="0" fontId="0" fillId="0" borderId="28" xfId="0" applyBorder="1" applyAlignment="1" applyProtection="1">
      <alignment horizontal="left" vertical="top"/>
      <protection locked="0"/>
    </xf>
    <xf numFmtId="0" fontId="0" fillId="0" borderId="24" xfId="0" applyBorder="1" applyAlignment="1" applyProtection="1">
      <alignment horizontal="left" vertical="top"/>
      <protection locked="0"/>
    </xf>
    <xf numFmtId="0" fontId="0" fillId="0" borderId="26" xfId="0" applyBorder="1" applyAlignment="1" applyProtection="1">
      <alignment horizontal="left" vertical="top"/>
      <protection locked="0"/>
    </xf>
    <xf numFmtId="1" fontId="39" fillId="2" borderId="23" xfId="0" applyNumberFormat="1" applyFont="1" applyFill="1" applyBorder="1" applyAlignment="1">
      <alignment horizontal="center" vertical="center" wrapText="1"/>
    </xf>
    <xf numFmtId="1" fontId="39" fillId="2" borderId="27" xfId="0" applyNumberFormat="1" applyFont="1" applyFill="1" applyBorder="1" applyAlignment="1">
      <alignment horizontal="center" vertical="center" wrapText="1"/>
    </xf>
    <xf numFmtId="1" fontId="39" fillId="2" borderId="27" xfId="0" applyNumberFormat="1" applyFont="1" applyFill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4" fontId="39" fillId="2" borderId="23" xfId="0" applyNumberFormat="1" applyFont="1" applyFill="1" applyBorder="1" applyAlignment="1">
      <alignment horizontal="center" vertical="center"/>
    </xf>
    <xf numFmtId="4" fontId="39" fillId="2" borderId="27" xfId="0" applyNumberFormat="1" applyFont="1" applyFill="1" applyBorder="1" applyAlignment="1">
      <alignment horizontal="center" vertical="center"/>
    </xf>
    <xf numFmtId="4" fontId="39" fillId="2" borderId="23" xfId="0" applyNumberFormat="1" applyFont="1" applyFill="1" applyBorder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39" fillId="2" borderId="19" xfId="0" applyFont="1" applyFill="1" applyBorder="1" applyAlignment="1">
      <alignment horizontal="center" vertical="center"/>
    </xf>
    <xf numFmtId="13" fontId="39" fillId="2" borderId="23" xfId="0" applyNumberFormat="1" applyFont="1" applyFill="1" applyBorder="1" applyAlignment="1">
      <alignment horizontal="center" vertical="center" wrapText="1"/>
    </xf>
    <xf numFmtId="13" fontId="39" fillId="2" borderId="27" xfId="0" applyNumberFormat="1" applyFont="1" applyFill="1" applyBorder="1" applyAlignment="1">
      <alignment horizontal="center" vertical="center"/>
    </xf>
    <xf numFmtId="1" fontId="39" fillId="2" borderId="23" xfId="0" applyNumberFormat="1" applyFont="1" applyFill="1" applyBorder="1" applyAlignment="1">
      <alignment horizontal="center" vertical="center"/>
    </xf>
    <xf numFmtId="0" fontId="39" fillId="12" borderId="60" xfId="0" applyFont="1" applyFill="1" applyBorder="1" applyAlignment="1">
      <alignment horizontal="center" vertical="center"/>
    </xf>
    <xf numFmtId="0" fontId="39" fillId="12" borderId="61" xfId="0" applyFont="1" applyFill="1" applyBorder="1" applyAlignment="1">
      <alignment horizontal="center" vertical="center"/>
    </xf>
    <xf numFmtId="0" fontId="31" fillId="5" borderId="29" xfId="0" applyFont="1" applyFill="1" applyBorder="1" applyAlignment="1">
      <alignment horizontal="center" vertical="center" wrapText="1"/>
    </xf>
    <xf numFmtId="0" fontId="31" fillId="5" borderId="33" xfId="0" applyFont="1" applyFill="1" applyBorder="1" applyAlignment="1">
      <alignment horizontal="center" vertical="center" wrapText="1"/>
    </xf>
    <xf numFmtId="0" fontId="31" fillId="5" borderId="34" xfId="0" applyFont="1" applyFill="1" applyBorder="1" applyAlignment="1">
      <alignment horizontal="center" vertical="center" wrapText="1"/>
    </xf>
    <xf numFmtId="0" fontId="31" fillId="5" borderId="28" xfId="0" applyFont="1" applyFill="1" applyBorder="1" applyAlignment="1">
      <alignment horizontal="center" vertical="center" wrapText="1"/>
    </xf>
    <xf numFmtId="0" fontId="31" fillId="5" borderId="24" xfId="0" applyFont="1" applyFill="1" applyBorder="1" applyAlignment="1">
      <alignment horizontal="center" vertical="center" wrapText="1"/>
    </xf>
    <xf numFmtId="0" fontId="31" fillId="5" borderId="26" xfId="0" applyFont="1" applyFill="1" applyBorder="1" applyAlignment="1">
      <alignment horizontal="center" vertical="center" wrapText="1"/>
    </xf>
    <xf numFmtId="0" fontId="40" fillId="0" borderId="29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 applyProtection="1">
      <alignment horizontal="center" vertical="center"/>
      <protection locked="0"/>
    </xf>
    <xf numFmtId="0" fontId="40" fillId="0" borderId="34" xfId="0" applyFont="1" applyBorder="1" applyAlignment="1" applyProtection="1">
      <alignment horizontal="center" vertical="center"/>
      <protection locked="0"/>
    </xf>
    <xf numFmtId="0" fontId="40" fillId="0" borderId="20" xfId="0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25" xfId="0" applyFont="1" applyBorder="1" applyAlignment="1" applyProtection="1">
      <alignment horizontal="center" vertical="center"/>
      <protection locked="0"/>
    </xf>
    <xf numFmtId="0" fontId="40" fillId="0" borderId="28" xfId="0" applyFont="1" applyBorder="1" applyAlignment="1" applyProtection="1">
      <alignment horizontal="center" vertical="center"/>
      <protection locked="0"/>
    </xf>
    <xf numFmtId="0" fontId="40" fillId="0" borderId="24" xfId="0" applyFont="1" applyBorder="1" applyAlignment="1" applyProtection="1">
      <alignment horizontal="center" vertical="center"/>
      <protection locked="0"/>
    </xf>
    <xf numFmtId="0" fontId="40" fillId="0" borderId="26" xfId="0" applyFont="1" applyBorder="1" applyAlignment="1" applyProtection="1">
      <alignment horizontal="center" vertical="center"/>
      <protection locked="0"/>
    </xf>
    <xf numFmtId="0" fontId="24" fillId="9" borderId="33" xfId="4" applyFont="1" applyBorder="1" applyAlignment="1" applyProtection="1">
      <alignment horizontal="center" vertical="center"/>
      <protection locked="0"/>
    </xf>
    <xf numFmtId="0" fontId="24" fillId="9" borderId="0" xfId="4" applyFont="1" applyBorder="1" applyAlignment="1" applyProtection="1">
      <alignment horizontal="center" vertical="center"/>
      <protection locked="0"/>
    </xf>
    <xf numFmtId="0" fontId="24" fillId="9" borderId="24" xfId="4" applyFont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14" fillId="7" borderId="3" xfId="0" applyFont="1" applyFill="1" applyBorder="1" applyAlignment="1">
      <alignment horizontal="center" vertical="center"/>
    </xf>
    <xf numFmtId="0" fontId="41" fillId="9" borderId="33" xfId="4" applyFont="1" applyBorder="1" applyAlignment="1" applyProtection="1">
      <alignment horizontal="center" vertical="center"/>
    </xf>
    <xf numFmtId="0" fontId="41" fillId="9" borderId="0" xfId="4" applyFont="1" applyBorder="1" applyAlignment="1" applyProtection="1">
      <alignment horizontal="center" vertical="center"/>
    </xf>
    <xf numFmtId="0" fontId="40" fillId="0" borderId="32" xfId="0" applyFont="1" applyBorder="1" applyAlignment="1" applyProtection="1">
      <alignment horizontal="center" vertical="center"/>
      <protection locked="0"/>
    </xf>
    <xf numFmtId="0" fontId="40" fillId="0" borderId="30" xfId="0" applyFont="1" applyBorder="1" applyAlignment="1" applyProtection="1">
      <alignment horizontal="center" vertical="center"/>
      <protection locked="0"/>
    </xf>
    <xf numFmtId="0" fontId="40" fillId="0" borderId="27" xfId="0" applyFont="1" applyBorder="1" applyAlignment="1" applyProtection="1">
      <alignment horizontal="center" vertical="center"/>
      <protection locked="0"/>
    </xf>
    <xf numFmtId="0" fontId="40" fillId="0" borderId="63" xfId="0" applyFont="1" applyBorder="1" applyAlignment="1" applyProtection="1">
      <alignment horizontal="center" vertical="center"/>
      <protection locked="0"/>
    </xf>
    <xf numFmtId="0" fontId="39" fillId="11" borderId="15" xfId="0" applyFont="1" applyFill="1" applyBorder="1" applyAlignment="1">
      <alignment horizontal="center" vertical="center"/>
    </xf>
    <xf numFmtId="0" fontId="39" fillId="11" borderId="19" xfId="0" applyFont="1" applyFill="1" applyBorder="1" applyAlignment="1">
      <alignment horizontal="center" vertical="center"/>
    </xf>
    <xf numFmtId="0" fontId="40" fillId="0" borderId="29" xfId="0" applyFont="1" applyBorder="1" applyAlignment="1" applyProtection="1">
      <alignment horizontal="center" vertical="center"/>
      <protection hidden="1"/>
    </xf>
    <xf numFmtId="0" fontId="40" fillId="0" borderId="20" xfId="0" applyFont="1" applyBorder="1" applyAlignment="1" applyProtection="1">
      <alignment horizontal="center" vertical="center"/>
      <protection hidden="1"/>
    </xf>
    <xf numFmtId="0" fontId="40" fillId="0" borderId="28" xfId="0" applyFont="1" applyBorder="1" applyAlignment="1" applyProtection="1">
      <alignment horizontal="center" vertical="center"/>
      <protection hidden="1"/>
    </xf>
    <xf numFmtId="0" fontId="40" fillId="0" borderId="62" xfId="0" applyFont="1" applyBorder="1" applyAlignment="1" applyProtection="1">
      <alignment horizontal="center" vertical="center"/>
      <protection locked="0"/>
    </xf>
    <xf numFmtId="0" fontId="40" fillId="0" borderId="21" xfId="0" applyFont="1" applyBorder="1" applyAlignment="1" applyProtection="1">
      <alignment horizontal="center" vertical="center"/>
      <protection hidden="1"/>
    </xf>
    <xf numFmtId="0" fontId="40" fillId="0" borderId="31" xfId="0" applyFont="1" applyBorder="1" applyAlignment="1" applyProtection="1">
      <alignment horizontal="center" vertical="center"/>
      <protection locked="0"/>
    </xf>
    <xf numFmtId="0" fontId="11" fillId="5" borderId="9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40" fillId="0" borderId="2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9" fillId="5" borderId="4" xfId="0" applyFont="1" applyFill="1" applyBorder="1" applyAlignment="1">
      <alignment horizontal="center" vertical="center"/>
    </xf>
    <xf numFmtId="0" fontId="29" fillId="5" borderId="17" xfId="0" applyFont="1" applyFill="1" applyBorder="1" applyAlignment="1">
      <alignment horizontal="center" vertical="center"/>
    </xf>
    <xf numFmtId="0" fontId="29" fillId="5" borderId="18" xfId="0" applyFont="1" applyFill="1" applyBorder="1" applyAlignment="1">
      <alignment horizontal="center" vertical="center"/>
    </xf>
    <xf numFmtId="0" fontId="29" fillId="5" borderId="8" xfId="0" applyFont="1" applyFill="1" applyBorder="1" applyAlignment="1">
      <alignment horizontal="center" vertical="center"/>
    </xf>
    <xf numFmtId="0" fontId="29" fillId="5" borderId="12" xfId="0" applyFont="1" applyFill="1" applyBorder="1" applyAlignment="1">
      <alignment horizontal="center" vertical="center"/>
    </xf>
    <xf numFmtId="0" fontId="29" fillId="5" borderId="11" xfId="0" applyFont="1" applyFill="1" applyBorder="1" applyAlignment="1">
      <alignment horizontal="center" vertical="center"/>
    </xf>
    <xf numFmtId="0" fontId="29" fillId="5" borderId="2" xfId="0" applyFont="1" applyFill="1" applyBorder="1" applyAlignment="1">
      <alignment horizontal="center" vertical="center"/>
    </xf>
  </cellXfs>
  <cellStyles count="7">
    <cellStyle name="Comma" xfId="2" builtinId="3"/>
    <cellStyle name="Currency 2" xfId="1" xr:uid="{00000000-0005-0000-0000-000000000000}"/>
    <cellStyle name="Good" xfId="4" builtinId="26"/>
    <cellStyle name="Hyperlink" xfId="6" builtinId="8"/>
    <cellStyle name="Normal" xfId="0" builtinId="0"/>
    <cellStyle name="Quest Lgog" xfId="5" xr:uid="{E163A5F4-F4AB-48A8-8BC8-E3FEAB478E40}"/>
    <cellStyle name="Quest-1" xfId="3" xr:uid="{04F59311-29F6-430C-9D6D-2EAFD94DC717}"/>
  </cellStyles>
  <dxfs count="1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  <numFmt numFmtId="30" formatCode="@"/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1"/>
      </font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1"/>
      </font>
    </dxf>
    <dxf>
      <font>
        <color theme="1"/>
      </font>
      <fill>
        <patternFill patternType="none">
          <bgColor auto="1"/>
        </patternFill>
      </fill>
    </dxf>
    <dxf>
      <font>
        <color theme="1"/>
      </font>
    </dxf>
    <dxf>
      <font>
        <color theme="1"/>
      </font>
      <fill>
        <patternFill patternType="none">
          <bgColor auto="1"/>
        </patternFill>
      </fill>
    </dxf>
    <dxf>
      <font>
        <color theme="1"/>
      </font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</dxf>
    <dxf>
      <font>
        <color theme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C00000"/>
        </patternFill>
      </fill>
    </dxf>
    <dxf>
      <font>
        <b/>
        <i val="0"/>
        <strike val="0"/>
      </font>
      <numFmt numFmtId="30" formatCode="@"/>
      <fill>
        <patternFill>
          <bgColor rgb="FFC00000"/>
        </patternFill>
      </fill>
    </dxf>
    <dxf>
      <font>
        <b/>
        <i val="0"/>
        <strike val="0"/>
      </font>
      <numFmt numFmtId="30" formatCode="@"/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 tint="-0.34998626667073579"/>
      </font>
    </dxf>
    <dxf>
      <fill>
        <patternFill patternType="solid">
          <bgColor rgb="FFFFFF00"/>
        </patternFill>
      </fill>
    </dxf>
    <dxf>
      <font>
        <color theme="0" tint="-0.34998626667073579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 val="0"/>
      </font>
      <numFmt numFmtId="30" formatCode="@"/>
      <fill>
        <patternFill>
          <bgColor rgb="FFC00000"/>
        </patternFill>
      </fill>
    </dxf>
  </dxfs>
  <tableStyles count="1" defaultTableStyle="TableStyleMedium2" defaultPivotStyle="PivotStyleLight16">
    <tableStyle name="Invisible" pivot="0" table="0" count="0" xr9:uid="{8DBC6A9C-AD72-4280-93C8-BF6F8C508B25}"/>
  </tableStyles>
  <colors>
    <mruColors>
      <color rgb="FF3399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R Form'!A1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R Form'!A1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R Form'!A1"/><Relationship Id="rId1" Type="http://schemas.openxmlformats.org/officeDocument/2006/relationships/image" Target="../media/image4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R Form'!A1"/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23</xdr:row>
      <xdr:rowOff>57150</xdr:rowOff>
    </xdr:from>
    <xdr:to>
      <xdr:col>3</xdr:col>
      <xdr:colOff>158750</xdr:colOff>
      <xdr:row>23</xdr:row>
      <xdr:rowOff>159742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4850" y="4914900"/>
          <a:ext cx="63500" cy="102592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>
          <a:spAutoFit/>
        </a:bodyPr>
        <a:lstStyle/>
        <a:p>
          <a:pPr algn="l" rtl="0"/>
          <a:r>
            <a:rPr lang="en-CA" sz="100">
              <a:latin typeface="ZWAdobeF" pitchFamily="2" charset="0"/>
            </a:rPr>
            <a:t>X0AO</a:t>
          </a:r>
        </a:p>
      </xdr:txBody>
    </xdr:sp>
    <xdr:clientData/>
  </xdr:twoCellAnchor>
  <xdr:twoCellAnchor>
    <xdr:from>
      <xdr:col>1</xdr:col>
      <xdr:colOff>66675</xdr:colOff>
      <xdr:row>55</xdr:row>
      <xdr:rowOff>38100</xdr:rowOff>
    </xdr:from>
    <xdr:to>
      <xdr:col>1</xdr:col>
      <xdr:colOff>130175</xdr:colOff>
      <xdr:row>55</xdr:row>
      <xdr:rowOff>140692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76275" y="5848350"/>
          <a:ext cx="63500" cy="102592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>
          <a:spAutoFit/>
        </a:bodyPr>
        <a:lstStyle/>
        <a:p>
          <a:pPr algn="l" rtl="0"/>
          <a:r>
            <a:rPr lang="en-CA" sz="100">
              <a:latin typeface="ZWAdobeF" pitchFamily="2" charset="0"/>
            </a:rPr>
            <a:t>X0AO</a:t>
          </a:r>
        </a:p>
      </xdr:txBody>
    </xdr:sp>
    <xdr:clientData/>
  </xdr:twoCellAnchor>
  <xdr:oneCellAnchor>
    <xdr:from>
      <xdr:col>3</xdr:col>
      <xdr:colOff>10584</xdr:colOff>
      <xdr:row>54</xdr:row>
      <xdr:rowOff>116416</xdr:rowOff>
    </xdr:from>
    <xdr:ext cx="2402418" cy="2381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259667" y="12795249"/>
          <a:ext cx="2402418" cy="238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n-CA" sz="1100" b="1" i="1"/>
            <a:t>(For office use only)</a:t>
          </a: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52</xdr:row>
          <xdr:rowOff>9525</xdr:rowOff>
        </xdr:from>
        <xdr:to>
          <xdr:col>3</xdr:col>
          <xdr:colOff>2447925</xdr:colOff>
          <xdr:row>54</xdr:row>
          <xdr:rowOff>142875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0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A" sz="1600" b="1" i="0" u="sng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SERVICE PROCESSING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10583</xdr:colOff>
      <xdr:row>5</xdr:row>
      <xdr:rowOff>54234</xdr:rowOff>
    </xdr:from>
    <xdr:to>
      <xdr:col>2</xdr:col>
      <xdr:colOff>429790</xdr:colOff>
      <xdr:row>5</xdr:row>
      <xdr:rowOff>687917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255317"/>
          <a:ext cx="2320397" cy="633683"/>
        </a:xfrm>
        <a:prstGeom prst="rect">
          <a:avLst/>
        </a:prstGeom>
      </xdr:spPr>
    </xdr:pic>
    <xdr:clientData/>
  </xdr:twoCellAnchor>
  <xdr:oneCellAnchor>
    <xdr:from>
      <xdr:col>7</xdr:col>
      <xdr:colOff>158750</xdr:colOff>
      <xdr:row>6</xdr:row>
      <xdr:rowOff>52916</xdr:rowOff>
    </xdr:from>
    <xdr:ext cx="5111720" cy="405432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620250" y="772583"/>
          <a:ext cx="5111720" cy="405432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  <a:effectLst>
          <a:glow rad="63500">
            <a:schemeClr val="accent4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2000"/>
            <a:t>ONLY ENTER DETAILS HIGHLIGHTED IN YELLOW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78921</xdr:rowOff>
    </xdr:from>
    <xdr:to>
      <xdr:col>1</xdr:col>
      <xdr:colOff>171450</xdr:colOff>
      <xdr:row>2</xdr:row>
      <xdr:rowOff>42871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921"/>
          <a:ext cx="1885950" cy="521843"/>
        </a:xfrm>
        <a:prstGeom prst="rect">
          <a:avLst/>
        </a:prstGeom>
      </xdr:spPr>
    </xdr:pic>
    <xdr:clientData/>
  </xdr:twoCellAnchor>
  <xdr:twoCellAnchor editAs="oneCell">
    <xdr:from>
      <xdr:col>7</xdr:col>
      <xdr:colOff>528109</xdr:colOff>
      <xdr:row>0</xdr:row>
      <xdr:rowOff>83608</xdr:rowOff>
    </xdr:from>
    <xdr:to>
      <xdr:col>8</xdr:col>
      <xdr:colOff>813486</xdr:colOff>
      <xdr:row>1</xdr:row>
      <xdr:rowOff>358170</xdr:rowOff>
    </xdr:to>
    <xdr:sp macro="" textlink="">
      <xdr:nvSpPr>
        <xdr:cNvPr id="5" name="Rectangle: Rounded Corner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/>
        </xdr:cNvSpPr>
      </xdr:nvSpPr>
      <xdr:spPr>
        <a:xfrm>
          <a:off x="12529609" y="83608"/>
          <a:ext cx="2849034" cy="4572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748393</xdr:colOff>
      <xdr:row>0</xdr:row>
      <xdr:rowOff>78920</xdr:rowOff>
    </xdr:from>
    <xdr:to>
      <xdr:col>1</xdr:col>
      <xdr:colOff>1701670</xdr:colOff>
      <xdr:row>2</xdr:row>
      <xdr:rowOff>258534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3" y="78920"/>
          <a:ext cx="2667777" cy="805543"/>
        </a:xfrm>
        <a:prstGeom prst="rect">
          <a:avLst/>
        </a:prstGeom>
      </xdr:spPr>
    </xdr:pic>
    <xdr:clientData/>
  </xdr:twoCellAnchor>
  <xdr:twoCellAnchor>
    <xdr:from>
      <xdr:col>6</xdr:col>
      <xdr:colOff>2363863</xdr:colOff>
      <xdr:row>0</xdr:row>
      <xdr:rowOff>251732</xdr:rowOff>
    </xdr:from>
    <xdr:to>
      <xdr:col>7</xdr:col>
      <xdr:colOff>1437104</xdr:colOff>
      <xdr:row>2</xdr:row>
      <xdr:rowOff>87236</xdr:rowOff>
    </xdr:to>
    <xdr:sp macro="" textlink="">
      <xdr:nvSpPr>
        <xdr:cNvPr id="5" name="Rectangle: Rounded Corner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2650863" y="251732"/>
          <a:ext cx="2847522" cy="454629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198904</xdr:colOff>
      <xdr:row>0</xdr:row>
      <xdr:rowOff>48585</xdr:rowOff>
    </xdr:from>
    <xdr:to>
      <xdr:col>1</xdr:col>
      <xdr:colOff>780009</xdr:colOff>
      <xdr:row>2</xdr:row>
      <xdr:rowOff>170236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904" y="48585"/>
          <a:ext cx="1969034" cy="611508"/>
        </a:xfrm>
        <a:prstGeom prst="rect">
          <a:avLst/>
        </a:prstGeom>
      </xdr:spPr>
    </xdr:pic>
    <xdr:clientData/>
  </xdr:twoCellAnchor>
  <xdr:twoCellAnchor editAs="oneCell">
    <xdr:from>
      <xdr:col>8</xdr:col>
      <xdr:colOff>1514475</xdr:colOff>
      <xdr:row>0</xdr:row>
      <xdr:rowOff>64559</xdr:rowOff>
    </xdr:from>
    <xdr:to>
      <xdr:col>10</xdr:col>
      <xdr:colOff>1272117</xdr:colOff>
      <xdr:row>2</xdr:row>
      <xdr:rowOff>92075</xdr:rowOff>
    </xdr:to>
    <xdr:sp macro="" textlink="">
      <xdr:nvSpPr>
        <xdr:cNvPr id="3" name="Rectangle: Rounded Corner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/>
        </xdr:cNvSpPr>
      </xdr:nvSpPr>
      <xdr:spPr>
        <a:xfrm>
          <a:off x="11399308" y="64559"/>
          <a:ext cx="2651126" cy="514349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 fLocksWithSheet="0"/>
  </xdr:twoCellAnchor>
  <xdr:twoCellAnchor>
    <xdr:from>
      <xdr:col>3</xdr:col>
      <xdr:colOff>200025</xdr:colOff>
      <xdr:row>23</xdr:row>
      <xdr:rowOff>9525</xdr:rowOff>
    </xdr:from>
    <xdr:to>
      <xdr:col>3</xdr:col>
      <xdr:colOff>733425</xdr:colOff>
      <xdr:row>24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2409825" y="6400800"/>
          <a:ext cx="533400" cy="285750"/>
        </a:xfrm>
        <a:prstGeom prst="rect">
          <a:avLst/>
        </a:prstGeom>
        <a:noFill/>
      </xdr:spPr>
      <xdr:txBody>
        <a:bodyPr vertOverflow="overflow" horzOverflow="overflow" wrap="none" lIns="91440" tIns="45720" rIns="91440" bIns="45720" rtlCol="0" anchor="ctr" anchorCtr="0">
          <a:spAutoFit/>
        </a:bodyPr>
        <a:lstStyle/>
        <a:p>
          <a:pPr algn="ctr"/>
          <a:endParaRPr lang="en-CA" sz="2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13</xdr:col>
      <xdr:colOff>168087</xdr:colOff>
      <xdr:row>4</xdr:row>
      <xdr:rowOff>100853</xdr:rowOff>
    </xdr:from>
    <xdr:to>
      <xdr:col>20</xdr:col>
      <xdr:colOff>119271</xdr:colOff>
      <xdr:row>5</xdr:row>
      <xdr:rowOff>131555</xdr:rowOff>
    </xdr:to>
    <xdr:sp macro="" textlink="">
      <xdr:nvSpPr>
        <xdr:cNvPr id="16" name="TextBox 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spect="1"/>
        </xdr:cNvSpPr>
      </xdr:nvSpPr>
      <xdr:spPr>
        <a:xfrm>
          <a:off x="16091646" y="1131794"/>
          <a:ext cx="4187008" cy="3444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600" baseline="0"/>
            <a:t>BRAKESHAPE WITH WIDTH = 4" X 4 7/16" X 1/2"</a:t>
          </a:r>
          <a:endParaRPr lang="en-CA" sz="1600"/>
        </a:p>
      </xdr:txBody>
    </xdr:sp>
    <xdr:clientData/>
  </xdr:twoCellAnchor>
  <xdr:twoCellAnchor editAs="oneCell">
    <xdr:from>
      <xdr:col>13</xdr:col>
      <xdr:colOff>225797</xdr:colOff>
      <xdr:row>14</xdr:row>
      <xdr:rowOff>313204</xdr:rowOff>
    </xdr:from>
    <xdr:to>
      <xdr:col>19</xdr:col>
      <xdr:colOff>453615</xdr:colOff>
      <xdr:row>16</xdr:row>
      <xdr:rowOff>28460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spect="1"/>
        </xdr:cNvSpPr>
      </xdr:nvSpPr>
      <xdr:spPr>
        <a:xfrm>
          <a:off x="16149356" y="4481792"/>
          <a:ext cx="385852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600" baseline="0"/>
            <a:t>BRAKESHAPE WITH WIDTH = 3 1/4" X 4 1/8"</a:t>
          </a:r>
          <a:endParaRPr lang="en-CA" sz="1600"/>
        </a:p>
      </xdr:txBody>
    </xdr:sp>
    <xdr:clientData/>
  </xdr:twoCellAnchor>
  <xdr:twoCellAnchor editAs="oneCell">
    <xdr:from>
      <xdr:col>13</xdr:col>
      <xdr:colOff>415737</xdr:colOff>
      <xdr:row>5</xdr:row>
      <xdr:rowOff>93569</xdr:rowOff>
    </xdr:from>
    <xdr:to>
      <xdr:col>19</xdr:col>
      <xdr:colOff>172578</xdr:colOff>
      <xdr:row>14</xdr:row>
      <xdr:rowOff>79561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pSpPr>
          <a:grpSpLocks noChangeAspect="1"/>
        </xdr:cNvGrpSpPr>
      </xdr:nvGrpSpPr>
      <xdr:grpSpPr>
        <a:xfrm>
          <a:off x="19680050" y="1677100"/>
          <a:ext cx="3400153" cy="2772055"/>
          <a:chOff x="723900" y="6334125"/>
          <a:chExt cx="3389788" cy="2809874"/>
        </a:xfrm>
      </xdr:grpSpPr>
      <xdr:pic>
        <xdr:nvPicPr>
          <xdr:cNvPr id="20" name="Picture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23900" y="6382780"/>
            <a:ext cx="3389788" cy="2761219"/>
          </a:xfrm>
          <a:prstGeom prst="rect">
            <a:avLst/>
          </a:prstGeom>
          <a:ln w="6350" cap="sq">
            <a:solidFill>
              <a:srgbClr val="000000"/>
            </a:solidFill>
            <a:miter lim="800000"/>
          </a:ln>
          <a:effectLst/>
        </xdr:spPr>
      </xdr:pic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/>
        </xdr:nvSpPr>
        <xdr:spPr>
          <a:xfrm>
            <a:off x="2381249" y="6334125"/>
            <a:ext cx="647701" cy="390525"/>
          </a:xfrm>
          <a:prstGeom prst="rect">
            <a:avLst/>
          </a:prstGeom>
          <a:noFill/>
          <a:ln w="28575">
            <a:solidFill>
              <a:srgbClr val="92D050"/>
            </a:solidFill>
          </a:ln>
        </xdr:spPr>
        <xdr:txBody>
          <a:bodyPr vertOverflow="overflow" horzOverflow="overflow" wrap="square" lIns="91440" tIns="45720" rIns="91440" bIns="45720" rtlCol="0" anchor="ctr" anchorCtr="0">
            <a:noAutofit/>
          </a:bodyPr>
          <a:lstStyle/>
          <a:p>
            <a:pPr algn="ctr"/>
            <a:endParaRPr lang="en-CA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/>
        </xdr:nvSpPr>
        <xdr:spPr>
          <a:xfrm>
            <a:off x="3676650" y="7534275"/>
            <a:ext cx="409575" cy="390525"/>
          </a:xfrm>
          <a:prstGeom prst="rect">
            <a:avLst/>
          </a:prstGeom>
          <a:noFill/>
          <a:ln w="28575">
            <a:solidFill>
              <a:srgbClr val="92D050"/>
            </a:solidFill>
          </a:ln>
        </xdr:spPr>
        <xdr:txBody>
          <a:bodyPr vertOverflow="overflow" horzOverflow="overflow" wrap="square" lIns="91440" tIns="45720" rIns="91440" bIns="45720" rtlCol="0" anchor="ctr" anchorCtr="0">
            <a:noAutofit/>
          </a:bodyPr>
          <a:lstStyle/>
          <a:p>
            <a:pPr algn="ctr"/>
            <a:endParaRPr lang="en-CA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/>
        </xdr:nvSpPr>
        <xdr:spPr>
          <a:xfrm>
            <a:off x="981075" y="8220075"/>
            <a:ext cx="409575" cy="390525"/>
          </a:xfrm>
          <a:prstGeom prst="rect">
            <a:avLst/>
          </a:prstGeom>
          <a:noFill/>
          <a:ln w="28575">
            <a:solidFill>
              <a:srgbClr val="92D050"/>
            </a:solidFill>
          </a:ln>
        </xdr:spPr>
        <xdr:txBody>
          <a:bodyPr vertOverflow="overflow" horzOverflow="overflow" wrap="square" lIns="91440" tIns="45720" rIns="91440" bIns="45720" rtlCol="0" anchor="ctr" anchorCtr="0">
            <a:noAutofit/>
          </a:bodyPr>
          <a:lstStyle/>
          <a:p>
            <a:pPr algn="ctr"/>
            <a:endParaRPr lang="en-CA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 editAs="oneCell">
    <xdr:from>
      <xdr:col>14</xdr:col>
      <xdr:colOff>359709</xdr:colOff>
      <xdr:row>16</xdr:row>
      <xdr:rowOff>98825</xdr:rowOff>
    </xdr:from>
    <xdr:to>
      <xdr:col>18</xdr:col>
      <xdr:colOff>207308</xdr:colOff>
      <xdr:row>29</xdr:row>
      <xdr:rowOff>130265</xdr:rowOff>
    </xdr:to>
    <xdr:grpSp>
      <xdr:nvGrpSpPr>
        <xdr:cNvPr id="24" name="Group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pSpPr>
          <a:grpSpLocks noChangeAspect="1"/>
        </xdr:cNvGrpSpPr>
      </xdr:nvGrpSpPr>
      <xdr:grpSpPr>
        <a:xfrm>
          <a:off x="20231240" y="5087544"/>
          <a:ext cx="2276474" cy="2865127"/>
          <a:chOff x="4991101" y="6714778"/>
          <a:chExt cx="2266949" cy="2877733"/>
        </a:xfrm>
      </xdr:grpSpPr>
      <xdr:pic>
        <xdr:nvPicPr>
          <xdr:cNvPr id="25" name="Pictur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991101" y="6714778"/>
            <a:ext cx="2266949" cy="2877733"/>
          </a:xfrm>
          <a:prstGeom prst="rect">
            <a:avLst/>
          </a:prstGeom>
          <a:ln w="6350" cap="sq">
            <a:solidFill>
              <a:srgbClr val="000000"/>
            </a:solidFill>
            <a:miter lim="800000"/>
          </a:ln>
          <a:effectLst/>
        </xdr:spPr>
      </xdr:pic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/>
        </xdr:nvSpPr>
        <xdr:spPr>
          <a:xfrm>
            <a:off x="6029325" y="7058025"/>
            <a:ext cx="647701" cy="333375"/>
          </a:xfrm>
          <a:prstGeom prst="rect">
            <a:avLst/>
          </a:prstGeom>
          <a:noFill/>
          <a:ln w="28575">
            <a:solidFill>
              <a:srgbClr val="92D050"/>
            </a:solidFill>
          </a:ln>
        </xdr:spPr>
        <xdr:txBody>
          <a:bodyPr vertOverflow="overflow" horzOverflow="overflow" wrap="square" lIns="91440" tIns="45720" rIns="91440" bIns="45720" rtlCol="0" anchor="ctr" anchorCtr="0">
            <a:noAutofit/>
          </a:bodyPr>
          <a:lstStyle/>
          <a:p>
            <a:pPr algn="ctr"/>
            <a:endParaRPr lang="en-CA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27" name="Rectangle 26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/>
        </xdr:nvSpPr>
        <xdr:spPr>
          <a:xfrm>
            <a:off x="5238751" y="8267700"/>
            <a:ext cx="419100" cy="619125"/>
          </a:xfrm>
          <a:prstGeom prst="rect">
            <a:avLst/>
          </a:prstGeom>
          <a:noFill/>
          <a:ln w="28575">
            <a:solidFill>
              <a:srgbClr val="92D050"/>
            </a:solidFill>
          </a:ln>
        </xdr:spPr>
        <xdr:txBody>
          <a:bodyPr vertOverflow="overflow" horzOverflow="overflow" wrap="square" lIns="91440" tIns="45720" rIns="91440" bIns="45720" rtlCol="0" anchor="ctr" anchorCtr="0">
            <a:noAutofit/>
          </a:bodyPr>
          <a:lstStyle/>
          <a:p>
            <a:pPr algn="ctr"/>
            <a:endParaRPr lang="en-CA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</xdr:col>
      <xdr:colOff>628378</xdr:colOff>
      <xdr:row>1</xdr:row>
      <xdr:rowOff>174422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1333500" cy="395402"/>
        </a:xfrm>
        <a:prstGeom prst="rect">
          <a:avLst/>
        </a:prstGeom>
      </xdr:spPr>
    </xdr:pic>
    <xdr:clientData/>
  </xdr:twoCellAnchor>
  <xdr:twoCellAnchor>
    <xdr:from>
      <xdr:col>11</xdr:col>
      <xdr:colOff>152400</xdr:colOff>
      <xdr:row>0</xdr:row>
      <xdr:rowOff>76200</xdr:rowOff>
    </xdr:from>
    <xdr:to>
      <xdr:col>14</xdr:col>
      <xdr:colOff>72699</xdr:colOff>
      <xdr:row>1</xdr:row>
      <xdr:rowOff>161925</xdr:rowOff>
    </xdr:to>
    <xdr:sp macro="" textlink="">
      <xdr:nvSpPr>
        <xdr:cNvPr id="5" name="Rectangle: Rounded Corner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spect="1"/>
        </xdr:cNvSpPr>
      </xdr:nvSpPr>
      <xdr:spPr>
        <a:xfrm>
          <a:off x="9115425" y="76200"/>
          <a:ext cx="2758749" cy="32385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64</xdr:row>
          <xdr:rowOff>76200</xdr:rowOff>
        </xdr:from>
        <xdr:to>
          <xdr:col>3</xdr:col>
          <xdr:colOff>47625</xdr:colOff>
          <xdr:row>66</xdr:row>
          <xdr:rowOff>123825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  <a:ext uri="{FF2B5EF4-FFF2-40B4-BE49-F238E27FC236}">
                  <a16:creationId xmlns:a16="http://schemas.microsoft.com/office/drawing/2014/main" id="{00000000-0008-0000-0400-000009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MANUFACTURED IN CANADA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64</xdr:row>
          <xdr:rowOff>85725</xdr:rowOff>
        </xdr:from>
        <xdr:to>
          <xdr:col>6</xdr:col>
          <xdr:colOff>85725</xdr:colOff>
          <xdr:row>66</xdr:row>
          <xdr:rowOff>123825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  <a:ext uri="{FF2B5EF4-FFF2-40B4-BE49-F238E27FC236}">
                  <a16:creationId xmlns:a16="http://schemas.microsoft.com/office/drawing/2014/main" id="{00000000-0008-0000-0400-00000A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MANUFACTURED IN USA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299356</xdr:colOff>
      <xdr:row>66</xdr:row>
      <xdr:rowOff>50969</xdr:rowOff>
    </xdr:from>
    <xdr:to>
      <xdr:col>5</xdr:col>
      <xdr:colOff>779415</xdr:colOff>
      <xdr:row>69</xdr:row>
      <xdr:rowOff>40825</xdr:rowOff>
    </xdr:to>
    <xdr:sp macro="" textlink="">
      <xdr:nvSpPr>
        <xdr:cNvPr id="7" name="Right Brac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 rot="5400000">
          <a:off x="2386321" y="13163183"/>
          <a:ext cx="561356" cy="4735285"/>
        </a:xfrm>
        <a:prstGeom prst="rightBrace">
          <a:avLst>
            <a:gd name="adj1" fmla="val 8333"/>
            <a:gd name="adj2" fmla="val 47692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oneCell">
    <xdr:from>
      <xdr:col>1</xdr:col>
      <xdr:colOff>462564</xdr:colOff>
      <xdr:row>69</xdr:row>
      <xdr:rowOff>176254</xdr:rowOff>
    </xdr:from>
    <xdr:to>
      <xdr:col>5</xdr:col>
      <xdr:colOff>592749</xdr:colOff>
      <xdr:row>71</xdr:row>
      <xdr:rowOff>134230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047671" y="14422933"/>
          <a:ext cx="3644638" cy="342786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600" b="1"/>
            <a:t>FOR INTERNAL USE ONLY; DO NOT CLICK</a:t>
          </a:r>
        </a:p>
      </xdr:txBody>
    </xdr:sp>
    <xdr:clientData/>
  </xdr:twoCellAnchor>
  <xdr:twoCellAnchor editAs="oneCell">
    <xdr:from>
      <xdr:col>16</xdr:col>
      <xdr:colOff>235082</xdr:colOff>
      <xdr:row>4</xdr:row>
      <xdr:rowOff>165314</xdr:rowOff>
    </xdr:from>
    <xdr:to>
      <xdr:col>52</xdr:col>
      <xdr:colOff>283407</xdr:colOff>
      <xdr:row>53</xdr:row>
      <xdr:rowOff>129738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37982" y="1879814"/>
          <a:ext cx="22534945" cy="1145157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38100</xdr:rowOff>
    </xdr:from>
    <xdr:to>
      <xdr:col>1</xdr:col>
      <xdr:colOff>590550</xdr:colOff>
      <xdr:row>2</xdr:row>
      <xdr:rowOff>49675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8100"/>
          <a:ext cx="1885950" cy="562664"/>
        </a:xfrm>
        <a:prstGeom prst="rect">
          <a:avLst/>
        </a:prstGeom>
      </xdr:spPr>
    </xdr:pic>
    <xdr:clientData/>
  </xdr:twoCellAnchor>
  <xdr:twoCellAnchor>
    <xdr:from>
      <xdr:col>9</xdr:col>
      <xdr:colOff>349249</xdr:colOff>
      <xdr:row>0</xdr:row>
      <xdr:rowOff>84668</xdr:rowOff>
    </xdr:from>
    <xdr:to>
      <xdr:col>11</xdr:col>
      <xdr:colOff>1039284</xdr:colOff>
      <xdr:row>2</xdr:row>
      <xdr:rowOff>112184</xdr:rowOff>
    </xdr:to>
    <xdr:sp macro="" textlink="">
      <xdr:nvSpPr>
        <xdr:cNvPr id="3" name="Rectangle: Rounded Corner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1522074" y="84668"/>
          <a:ext cx="2899835" cy="456141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/>
  </xdr:twoCellAnchor>
  <xdr:twoCellAnchor editAs="oneCell">
    <xdr:from>
      <xdr:col>14</xdr:col>
      <xdr:colOff>272143</xdr:colOff>
      <xdr:row>4</xdr:row>
      <xdr:rowOff>176892</xdr:rowOff>
    </xdr:from>
    <xdr:to>
      <xdr:col>30</xdr:col>
      <xdr:colOff>468389</xdr:colOff>
      <xdr:row>40</xdr:row>
      <xdr:rowOff>68036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49357" y="1428749"/>
          <a:ext cx="9557960" cy="847725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59749</xdr:colOff>
      <xdr:row>0</xdr:row>
      <xdr:rowOff>129021</xdr:rowOff>
    </xdr:from>
    <xdr:to>
      <xdr:col>1</xdr:col>
      <xdr:colOff>1400175</xdr:colOff>
      <xdr:row>2</xdr:row>
      <xdr:rowOff>109321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49" y="129021"/>
          <a:ext cx="1902401" cy="608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59749</xdr:colOff>
      <xdr:row>0</xdr:row>
      <xdr:rowOff>154999</xdr:rowOff>
    </xdr:from>
    <xdr:to>
      <xdr:col>2</xdr:col>
      <xdr:colOff>174698</xdr:colOff>
      <xdr:row>2</xdr:row>
      <xdr:rowOff>103908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49" y="154999"/>
          <a:ext cx="2068657" cy="57236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895350</xdr:colOff>
          <xdr:row>0</xdr:row>
          <xdr:rowOff>180975</xdr:rowOff>
        </xdr:from>
        <xdr:to>
          <xdr:col>7</xdr:col>
          <xdr:colOff>409575</xdr:colOff>
          <xdr:row>1</xdr:row>
          <xdr:rowOff>314325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8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200" b="1" i="0" u="sng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UPDATE CONSUMABLES DATA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85725</xdr:colOff>
      <xdr:row>0</xdr:row>
      <xdr:rowOff>38100</xdr:rowOff>
    </xdr:from>
    <xdr:to>
      <xdr:col>1</xdr:col>
      <xdr:colOff>1257300</xdr:colOff>
      <xdr:row>2</xdr:row>
      <xdr:rowOff>72126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8100"/>
          <a:ext cx="1885950" cy="562664"/>
        </a:xfrm>
        <a:prstGeom prst="rect">
          <a:avLst/>
        </a:prstGeom>
      </xdr:spPr>
    </xdr:pic>
    <xdr:clientData/>
  </xdr:twoCellAnchor>
  <xdr:twoCellAnchor>
    <xdr:from>
      <xdr:col>3</xdr:col>
      <xdr:colOff>971550</xdr:colOff>
      <xdr:row>32</xdr:row>
      <xdr:rowOff>25397</xdr:rowOff>
    </xdr:from>
    <xdr:to>
      <xdr:col>6</xdr:col>
      <xdr:colOff>677334</xdr:colOff>
      <xdr:row>34</xdr:row>
      <xdr:rowOff>105830</xdr:rowOff>
    </xdr:to>
    <xdr:sp macro="" textlink="">
      <xdr:nvSpPr>
        <xdr:cNvPr id="4" name="Rectangle: Rounded Corner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spect="1"/>
        </xdr:cNvSpPr>
      </xdr:nvSpPr>
      <xdr:spPr>
        <a:xfrm>
          <a:off x="5596467" y="7518397"/>
          <a:ext cx="2849034" cy="461433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302079</xdr:colOff>
      <xdr:row>2</xdr:row>
      <xdr:rowOff>140843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83229" cy="569468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85987</xdr:rowOff>
    </xdr:from>
    <xdr:to>
      <xdr:col>9</xdr:col>
      <xdr:colOff>1278731</xdr:colOff>
      <xdr:row>2</xdr:row>
      <xdr:rowOff>113503</xdr:rowOff>
    </xdr:to>
    <xdr:sp macro="" textlink="">
      <xdr:nvSpPr>
        <xdr:cNvPr id="5" name="Rectangle: Rounded Corner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13114072" y="85987"/>
          <a:ext cx="2862263" cy="456141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/>
  </xdr:twoCellAnchor>
  <xdr:twoCellAnchor editAs="oneCell">
    <xdr:from>
      <xdr:col>12</xdr:col>
      <xdr:colOff>304798</xdr:colOff>
      <xdr:row>4</xdr:row>
      <xdr:rowOff>149678</xdr:rowOff>
    </xdr:from>
    <xdr:to>
      <xdr:col>28</xdr:col>
      <xdr:colOff>372834</xdr:colOff>
      <xdr:row>36</xdr:row>
      <xdr:rowOff>29188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802598" y="1357992"/>
          <a:ext cx="10213522" cy="791316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85726</xdr:rowOff>
    </xdr:from>
    <xdr:to>
      <xdr:col>1</xdr:col>
      <xdr:colOff>1103703</xdr:colOff>
      <xdr:row>2</xdr:row>
      <xdr:rowOff>238126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85726"/>
          <a:ext cx="2601509" cy="77152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47624</xdr:colOff>
      <xdr:row>0</xdr:row>
      <xdr:rowOff>253431</xdr:rowOff>
    </xdr:from>
    <xdr:to>
      <xdr:col>10</xdr:col>
      <xdr:colOff>1308024</xdr:colOff>
      <xdr:row>2</xdr:row>
      <xdr:rowOff>95739</xdr:rowOff>
    </xdr:to>
    <xdr:sp macro="" textlink="">
      <xdr:nvSpPr>
        <xdr:cNvPr id="86" name="Rectangle: Rounded Corners 8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/>
      </xdr:nvSpPr>
      <xdr:spPr>
        <a:xfrm>
          <a:off x="14267088" y="253431"/>
          <a:ext cx="2838829" cy="468237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/>
  </xdr:twoCellAnchor>
  <xdr:twoCellAnchor editAs="oneCell">
    <xdr:from>
      <xdr:col>15</xdr:col>
      <xdr:colOff>47625</xdr:colOff>
      <xdr:row>3</xdr:row>
      <xdr:rowOff>396875</xdr:rowOff>
    </xdr:from>
    <xdr:to>
      <xdr:col>33</xdr:col>
      <xdr:colOff>0</xdr:colOff>
      <xdr:row>46</xdr:row>
      <xdr:rowOff>143194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95000" y="1349375"/>
          <a:ext cx="10810875" cy="1051101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1090179</xdr:colOff>
      <xdr:row>1</xdr:row>
      <xdr:rowOff>14731</xdr:rowOff>
    </xdr:from>
    <xdr:to>
      <xdr:col>1</xdr:col>
      <xdr:colOff>1394979</xdr:colOff>
      <xdr:row>2</xdr:row>
      <xdr:rowOff>215570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179" y="257186"/>
          <a:ext cx="1880755" cy="564520"/>
        </a:xfrm>
        <a:prstGeom prst="rect">
          <a:avLst/>
        </a:prstGeom>
      </xdr:spPr>
    </xdr:pic>
    <xdr:clientData/>
  </xdr:twoCellAnchor>
  <xdr:twoCellAnchor>
    <xdr:from>
      <xdr:col>8</xdr:col>
      <xdr:colOff>1304521</xdr:colOff>
      <xdr:row>0</xdr:row>
      <xdr:rowOff>94392</xdr:rowOff>
    </xdr:from>
    <xdr:to>
      <xdr:col>10</xdr:col>
      <xdr:colOff>990079</xdr:colOff>
      <xdr:row>2</xdr:row>
      <xdr:rowOff>165644</xdr:rowOff>
    </xdr:to>
    <xdr:sp macro="" textlink="">
      <xdr:nvSpPr>
        <xdr:cNvPr id="59" name="Rectangle: Rounded Corners 5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/>
      </xdr:nvSpPr>
      <xdr:spPr>
        <a:xfrm>
          <a:off x="14877646" y="94392"/>
          <a:ext cx="2852621" cy="499877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/>
  </xdr:twoCellAnchor>
  <xdr:twoCellAnchor editAs="oneCell">
    <xdr:from>
      <xdr:col>14</xdr:col>
      <xdr:colOff>217714</xdr:colOff>
      <xdr:row>4</xdr:row>
      <xdr:rowOff>149680</xdr:rowOff>
    </xdr:from>
    <xdr:to>
      <xdr:col>26</xdr:col>
      <xdr:colOff>149679</xdr:colOff>
      <xdr:row>32</xdr:row>
      <xdr:rowOff>44310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97214" y="1319894"/>
          <a:ext cx="7279822" cy="751215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14</xdr:col>
      <xdr:colOff>179294</xdr:colOff>
      <xdr:row>55</xdr:row>
      <xdr:rowOff>257736</xdr:rowOff>
    </xdr:from>
    <xdr:to>
      <xdr:col>27</xdr:col>
      <xdr:colOff>465146</xdr:colOff>
      <xdr:row>84</xdr:row>
      <xdr:rowOff>127313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70000" y="9087971"/>
          <a:ext cx="8152381" cy="5514286"/>
        </a:xfrm>
        <a:prstGeom prst="rect">
          <a:avLst/>
        </a:prstGeom>
      </xdr:spPr>
    </xdr:pic>
    <xdr:clientData/>
  </xdr:twoCellAnchor>
  <xdr:twoCellAnchor editAs="oneCell">
    <xdr:from>
      <xdr:col>26</xdr:col>
      <xdr:colOff>211667</xdr:colOff>
      <xdr:row>4</xdr:row>
      <xdr:rowOff>74083</xdr:rowOff>
    </xdr:from>
    <xdr:to>
      <xdr:col>38</xdr:col>
      <xdr:colOff>169476</xdr:colOff>
      <xdr:row>18</xdr:row>
      <xdr:rowOff>68602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025417" y="1238250"/>
          <a:ext cx="7323809" cy="382857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847725</xdr:colOff>
      <xdr:row>0</xdr:row>
      <xdr:rowOff>65315</xdr:rowOff>
    </xdr:from>
    <xdr:to>
      <xdr:col>1</xdr:col>
      <xdr:colOff>1019175</xdr:colOff>
      <xdr:row>2</xdr:row>
      <xdr:rowOff>29265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65315"/>
          <a:ext cx="1885950" cy="521843"/>
        </a:xfrm>
        <a:prstGeom prst="rect">
          <a:avLst/>
        </a:prstGeom>
      </xdr:spPr>
    </xdr:pic>
    <xdr:clientData/>
  </xdr:twoCellAnchor>
  <xdr:twoCellAnchor editAs="oneCell">
    <xdr:from>
      <xdr:col>7</xdr:col>
      <xdr:colOff>528109</xdr:colOff>
      <xdr:row>0</xdr:row>
      <xdr:rowOff>83608</xdr:rowOff>
    </xdr:from>
    <xdr:to>
      <xdr:col>9</xdr:col>
      <xdr:colOff>286809</xdr:colOff>
      <xdr:row>1</xdr:row>
      <xdr:rowOff>358170</xdr:rowOff>
    </xdr:to>
    <xdr:sp macro="" textlink="">
      <xdr:nvSpPr>
        <xdr:cNvPr id="3" name="Rectangle: Rounded Corner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3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/>
        </xdr:cNvSpPr>
      </xdr:nvSpPr>
      <xdr:spPr>
        <a:xfrm>
          <a:off x="12529609" y="83608"/>
          <a:ext cx="3187700" cy="458258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wrap="square" lIns="91440" tIns="45720" rIns="91440" bIns="45720" rtlCol="0" anchor="ctr" anchorCtr="0">
          <a:noAutofit/>
        </a:bodyPr>
        <a:lstStyle/>
        <a:p>
          <a:pPr algn="ctr"/>
          <a:r>
            <a:rPr lang="en-CA" sz="1400" b="0" i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CLICK HERE TO GO TO SR</a:t>
          </a:r>
          <a:r>
            <a:rPr lang="en-CA" sz="1400" b="0" i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FORM</a:t>
          </a:r>
          <a:endParaRPr lang="en-CA"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 fLocksWithSheet="0"/>
  </xdr:twoCellAnchor>
  <xdr:twoCellAnchor editAs="oneCell">
    <xdr:from>
      <xdr:col>0</xdr:col>
      <xdr:colOff>166688</xdr:colOff>
      <xdr:row>18</xdr:row>
      <xdr:rowOff>142876</xdr:rowOff>
    </xdr:from>
    <xdr:to>
      <xdr:col>2</xdr:col>
      <xdr:colOff>135938</xdr:colOff>
      <xdr:row>39</xdr:row>
      <xdr:rowOff>95250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 noChangeAspect="1"/>
        </xdr:cNvGrpSpPr>
      </xdr:nvGrpSpPr>
      <xdr:grpSpPr>
        <a:xfrm>
          <a:off x="166688" y="6257926"/>
          <a:ext cx="3398250" cy="5153024"/>
          <a:chOff x="243573" y="7860994"/>
          <a:chExt cx="3552523" cy="6885621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282662" y="7860994"/>
            <a:ext cx="3513434" cy="6860396"/>
          </a:xfrm>
          <a:prstGeom prst="rect">
            <a:avLst/>
          </a:prstGeom>
          <a:ln w="6350" cap="sq">
            <a:solidFill>
              <a:schemeClr val="tx1"/>
            </a:solidFill>
            <a:miter lim="800000"/>
          </a:ln>
          <a:effectLst/>
        </xdr:spPr>
      </xdr:pic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SpPr txBox="1"/>
        </xdr:nvSpPr>
        <xdr:spPr>
          <a:xfrm>
            <a:off x="308717" y="10592259"/>
            <a:ext cx="760337" cy="787044"/>
          </a:xfrm>
          <a:prstGeom prst="rect">
            <a:avLst/>
          </a:prstGeom>
          <a:solidFill>
            <a:schemeClr val="bg1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CA" sz="1200" b="1" baseline="0"/>
              <a:t>Opening </a:t>
            </a:r>
          </a:p>
          <a:p>
            <a:pPr algn="ctr"/>
            <a:r>
              <a:rPr lang="en-CA" sz="1200" b="1" baseline="0"/>
              <a:t>Height</a:t>
            </a:r>
          </a:p>
        </xdr:txBody>
      </xdr:sp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 txBox="1"/>
        </xdr:nvSpPr>
        <xdr:spPr>
          <a:xfrm rot="1825049">
            <a:off x="1737919" y="13743602"/>
            <a:ext cx="760337" cy="644189"/>
          </a:xfrm>
          <a:prstGeom prst="rect">
            <a:avLst/>
          </a:prstGeom>
          <a:solidFill>
            <a:schemeClr val="bg1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CA" sz="1200" b="1" baseline="0"/>
              <a:t>Opening </a:t>
            </a:r>
          </a:p>
          <a:p>
            <a:pPr algn="ctr"/>
            <a:r>
              <a:rPr lang="en-CA" sz="1200" b="1" baseline="0"/>
              <a:t>Width</a:t>
            </a: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SpPr txBox="1"/>
        </xdr:nvSpPr>
        <xdr:spPr>
          <a:xfrm>
            <a:off x="321325" y="12933342"/>
            <a:ext cx="845344" cy="652537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CA" sz="1200" b="1" baseline="0"/>
              <a:t>Exterior</a:t>
            </a:r>
          </a:p>
          <a:p>
            <a:pPr algn="ctr"/>
            <a:r>
              <a:rPr lang="en-CA" sz="1200" b="1" baseline="0"/>
              <a:t>Side</a:t>
            </a:r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C00-000009000000}"/>
              </a:ext>
            </a:extLst>
          </xdr:cNvPr>
          <xdr:cNvSpPr txBox="1"/>
        </xdr:nvSpPr>
        <xdr:spPr>
          <a:xfrm>
            <a:off x="2834774" y="7860995"/>
            <a:ext cx="845344" cy="67376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CA" sz="1200" b="1" baseline="0"/>
              <a:t>Interior</a:t>
            </a:r>
          </a:p>
          <a:p>
            <a:pPr algn="ctr"/>
            <a:r>
              <a:rPr lang="en-CA" sz="1200" b="1" baseline="0"/>
              <a:t>Side</a:t>
            </a: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00000000-0008-0000-0C00-00000A000000}"/>
              </a:ext>
            </a:extLst>
          </xdr:cNvPr>
          <xdr:cNvSpPr txBox="1"/>
        </xdr:nvSpPr>
        <xdr:spPr>
          <a:xfrm>
            <a:off x="243573" y="14279198"/>
            <a:ext cx="1859095" cy="46741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CA" sz="1800" b="1"/>
              <a:t>Ecowall</a:t>
            </a:r>
            <a:r>
              <a:rPr lang="en-CA" sz="1800" b="1" baseline="0"/>
              <a:t> </a:t>
            </a:r>
            <a:r>
              <a:rPr lang="en-CA" sz="1800" b="1"/>
              <a:t>Frame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243416</xdr:colOff>
      <xdr:row>39</xdr:row>
      <xdr:rowOff>169334</xdr:rowOff>
    </xdr:from>
    <xdr:to>
      <xdr:col>32</xdr:col>
      <xdr:colOff>2999608</xdr:colOff>
      <xdr:row>56</xdr:row>
      <xdr:rowOff>26072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91166" y="6773334"/>
          <a:ext cx="2742857" cy="30952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QMS%20SOPs%20and%20WIs%20and%20Forms\CI%20FOLDER%20STRUCTURE\Forms%20&amp;%20Format\Final%20Service%20Request%20Form_202111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y_Final%20Service%20Request%20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R Form"/>
      <sheetName val="Extrusion"/>
      <sheetName val="Hardware"/>
      <sheetName val="Consumables"/>
      <sheetName val="Brakeshape"/>
      <sheetName val="Glass"/>
      <sheetName val="Panel"/>
      <sheetName val="Consumables Order-ForPurchasing"/>
      <sheetName val="Consumables Packaging Slip"/>
      <sheetName val="Full Window"/>
      <sheetName val="Awning-Casement"/>
      <sheetName val="Door"/>
      <sheetName val="Screen"/>
      <sheetName val="Glass Order Entry - Canada"/>
      <sheetName val="Glass Order Entry - USA"/>
      <sheetName val="Service"/>
      <sheetName val="Final Service Request Form_202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R Form"/>
      <sheetName val="Extrusion"/>
      <sheetName val="Hardware"/>
      <sheetName val="Consumables"/>
      <sheetName val="Brakeshape"/>
      <sheetName val="Glass"/>
      <sheetName val="Panel"/>
      <sheetName val="Consumables Order-ForPurchasing"/>
      <sheetName val="Consumables Packaging Slip"/>
      <sheetName val="Full Window"/>
      <sheetName val="Awning-Casement"/>
      <sheetName val="Door"/>
      <sheetName val="Service"/>
      <sheetName val="Glass Order Entry - Canada"/>
      <sheetName val="Glass Order Entry - U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75000"/>
          </a:schemeClr>
        </a:solidFill>
        <a:ln>
          <a:noFill/>
        </a:ln>
      </a:spPr>
      <a:bodyPr vertOverflow="overflow" horzOverflow="overflow" wrap="square" lIns="91440" tIns="45720" rIns="91440" bIns="45720" rtlCol="0" anchor="ctr" anchorCtr="0">
        <a:noAutofit/>
      </a:bodyPr>
      <a:lstStyle>
        <a:defPPr algn="ctr">
          <a:defRPr sz="1400" b="0" i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a:style>
    </a:sp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8CF6BC-A05D-4A06-8DC6-31E91274E67F}">
  <we:reference id="wa200000142" version="1.0.0.0" store="en-US" storeType="OMEX"/>
  <we:alternateReferences>
    <we:reference id="wa200000142" version="1.0.0.0" store="WA200000142" storeType="OMEX"/>
  </we:alternateReferences>
  <we:properties>
    <we:property name="worksheetIds" value="&quot;{\&quot;{00000000-0001-0000-0000-000000000000}\&quot;:\&quot;c2994344-d15b-4b8e-9f1d-0cbfb96ea4a9\&quot;}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service@questwindows.com" TargetMode="External"/><Relationship Id="rId7" Type="http://schemas.openxmlformats.org/officeDocument/2006/relationships/vmlDrawing" Target="../drawings/vmlDrawing2.vml"/><Relationship Id="rId2" Type="http://schemas.openxmlformats.org/officeDocument/2006/relationships/externalLinkPath" Target="xlFile://Root/CurrentDir/Test1_Service%20Request%20Form_210907.xlsm#BgEIDA4ADAMGBAcBBAQECw=2.0" TargetMode="External"/><Relationship Id="rId1" Type="http://schemas.openxmlformats.org/officeDocument/2006/relationships/externalLinkPath" Target="xlFile://Root/CurrentDir/Test1_Service%20Request%20Form_210907.xlsm#BgEIDA4ADAMGBAcBBAQECw=2.0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10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externalLinkPath" Target="xlFile://Root/CurrentDir/Test1_Service%20Request%20Form_210907.xlsm#BgEIDA4ADAMGBAcBBAQECw=2.0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externalLinkPath" Target="xlFile://Root/CurrentDir/Test1_Service%20Request%20Form_210907.xlsm#BgEIDA4ADAMGBAcBBAQECw=2.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theme="5" tint="0.39997558519241921"/>
    <pageSetUpPr fitToPage="1"/>
  </sheetPr>
  <dimension ref="B1:AA55"/>
  <sheetViews>
    <sheetView showGridLines="0" tabSelected="1" view="pageBreakPreview" topLeftCell="A6" zoomScale="110" zoomScaleNormal="90" zoomScaleSheetLayoutView="110" zoomScalePageLayoutView="90" workbookViewId="0">
      <selection activeCell="C10" sqref="C10:C14"/>
    </sheetView>
  </sheetViews>
  <sheetFormatPr defaultRowHeight="15" x14ac:dyDescent="0.25"/>
  <cols>
    <col min="1" max="1" width="0.85546875" customWidth="1"/>
    <col min="2" max="2" width="27.7109375" bestFit="1" customWidth="1"/>
    <col min="3" max="3" width="20.140625" bestFit="1" customWidth="1"/>
    <col min="4" max="4" width="39" bestFit="1" customWidth="1"/>
    <col min="5" max="5" width="21.5703125" bestFit="1" customWidth="1"/>
    <col min="6" max="6" width="31.7109375" bestFit="1" customWidth="1"/>
    <col min="7" max="7" width="0.85546875" customWidth="1"/>
    <col min="9" max="9" width="19.85546875" bestFit="1" customWidth="1"/>
    <col min="13" max="13" width="19.85546875" bestFit="1" customWidth="1"/>
  </cols>
  <sheetData>
    <row r="1" spans="2:27" ht="15.75" hidden="1" thickBot="1" x14ac:dyDescent="0.3"/>
    <row r="2" spans="2:27" ht="15.75" hidden="1" thickBot="1" x14ac:dyDescent="0.3"/>
    <row r="3" spans="2:27" ht="15.75" hidden="1" thickBot="1" x14ac:dyDescent="0.3"/>
    <row r="4" spans="2:27" hidden="1" x14ac:dyDescent="0.25"/>
    <row r="5" spans="2:27" ht="15.75" hidden="1" thickBot="1" x14ac:dyDescent="0.3"/>
    <row r="6" spans="2:27" ht="57" customHeight="1" thickBot="1" x14ac:dyDescent="0.3">
      <c r="B6" s="122" t="s">
        <v>0</v>
      </c>
      <c r="C6" s="318" t="s">
        <v>1</v>
      </c>
      <c r="D6" s="318"/>
      <c r="E6" s="318"/>
      <c r="F6" s="120" t="s">
        <v>2</v>
      </c>
      <c r="AA6" s="121"/>
    </row>
    <row r="7" spans="2:27" ht="31.5" customHeight="1" x14ac:dyDescent="0.25">
      <c r="B7" s="26" t="s">
        <v>3</v>
      </c>
      <c r="C7" s="71" t="s">
        <v>4</v>
      </c>
      <c r="D7" s="27"/>
      <c r="E7" s="67" t="s">
        <v>5</v>
      </c>
      <c r="F7" s="93"/>
    </row>
    <row r="8" spans="2:27" ht="31.5" customHeight="1" x14ac:dyDescent="0.25">
      <c r="B8" s="40"/>
      <c r="C8" s="68" t="s">
        <v>6</v>
      </c>
      <c r="D8" s="28"/>
      <c r="E8" s="79" t="s">
        <v>7</v>
      </c>
      <c r="F8" s="80"/>
    </row>
    <row r="9" spans="2:27" ht="31.5" customHeight="1" x14ac:dyDescent="0.25">
      <c r="B9" s="65" t="s">
        <v>8</v>
      </c>
      <c r="C9" s="72" t="s">
        <v>9</v>
      </c>
      <c r="D9" s="86"/>
      <c r="E9" s="79" t="s">
        <v>10</v>
      </c>
      <c r="F9" s="164" t="str">
        <f>IFERROR(VLOOKUP(F8,Service!U29:V452,2,0),"")</f>
        <v/>
      </c>
      <c r="M9" s="124"/>
    </row>
    <row r="10" spans="2:27" ht="31.5" customHeight="1" x14ac:dyDescent="0.25">
      <c r="B10" s="10"/>
      <c r="C10" s="332" t="s">
        <v>11</v>
      </c>
      <c r="D10" s="329"/>
      <c r="E10" s="76" t="s">
        <v>12</v>
      </c>
      <c r="F10" s="77"/>
      <c r="N10" s="124"/>
    </row>
    <row r="11" spans="2:27" ht="31.5" customHeight="1" x14ac:dyDescent="0.25">
      <c r="B11" s="66" t="s">
        <v>13</v>
      </c>
      <c r="C11" s="333"/>
      <c r="D11" s="330"/>
      <c r="E11" s="78" t="s">
        <v>14</v>
      </c>
      <c r="F11" s="77"/>
    </row>
    <row r="12" spans="2:27" ht="31.5" customHeight="1" x14ac:dyDescent="0.25">
      <c r="B12" s="11"/>
      <c r="C12" s="333"/>
      <c r="D12" s="330"/>
      <c r="E12" s="68" t="s">
        <v>15</v>
      </c>
      <c r="F12" s="29"/>
      <c r="K12" s="3"/>
    </row>
    <row r="13" spans="2:27" ht="31.5" customHeight="1" x14ac:dyDescent="0.25">
      <c r="B13" s="66" t="s">
        <v>16</v>
      </c>
      <c r="C13" s="333"/>
      <c r="D13" s="330"/>
      <c r="E13" s="68" t="s">
        <v>17</v>
      </c>
      <c r="F13" s="75"/>
      <c r="K13" s="3"/>
    </row>
    <row r="14" spans="2:27" ht="31.5" customHeight="1" x14ac:dyDescent="0.25">
      <c r="B14" s="11"/>
      <c r="C14" s="334"/>
      <c r="D14" s="331"/>
      <c r="E14" s="69" t="s">
        <v>18</v>
      </c>
      <c r="F14" s="29"/>
      <c r="K14" s="3"/>
    </row>
    <row r="15" spans="2:27" ht="31.5" customHeight="1" x14ac:dyDescent="0.25">
      <c r="B15" s="335" t="s">
        <v>19</v>
      </c>
      <c r="C15" s="337"/>
      <c r="D15" s="338"/>
      <c r="E15" s="70" t="s">
        <v>20</v>
      </c>
      <c r="F15" s="29"/>
      <c r="K15" s="3"/>
    </row>
    <row r="16" spans="2:27" ht="31.5" customHeight="1" x14ac:dyDescent="0.25">
      <c r="B16" s="336"/>
      <c r="C16" s="339"/>
      <c r="D16" s="340"/>
      <c r="E16" s="71" t="s">
        <v>21</v>
      </c>
      <c r="F16" s="30"/>
      <c r="K16" s="3"/>
    </row>
    <row r="17" spans="2:11" x14ac:dyDescent="0.25">
      <c r="K17" s="3"/>
    </row>
    <row r="18" spans="2:11" ht="18.75" x14ac:dyDescent="0.25">
      <c r="B18" s="123" t="s">
        <v>22</v>
      </c>
      <c r="F18" s="153" t="str">
        <f ca="1">IF(B8&lt;&gt;"",IF(F18="",NOW(),F18),"")</f>
        <v/>
      </c>
      <c r="K18" s="3"/>
    </row>
    <row r="19" spans="2:11" x14ac:dyDescent="0.25">
      <c r="K19" s="3"/>
    </row>
    <row r="20" spans="2:11" ht="18.75" x14ac:dyDescent="0.25">
      <c r="B20" s="137" t="s">
        <v>23</v>
      </c>
      <c r="C20" s="138"/>
      <c r="D20" s="137" t="s">
        <v>24</v>
      </c>
      <c r="E20" s="138"/>
      <c r="F20" s="137" t="s">
        <v>25</v>
      </c>
      <c r="K20" s="3"/>
    </row>
    <row r="21" spans="2:11" s="1" customFormat="1" ht="15" customHeight="1" x14ac:dyDescent="0.25">
      <c r="B21" s="138"/>
      <c r="C21" s="138"/>
      <c r="D21" s="138"/>
      <c r="E21" s="138"/>
      <c r="F21" s="138"/>
      <c r="K21" s="3"/>
    </row>
    <row r="22" spans="2:11" ht="18.75" x14ac:dyDescent="0.25">
      <c r="B22" s="137" t="s">
        <v>26</v>
      </c>
      <c r="C22" s="138"/>
      <c r="D22" s="137" t="s">
        <v>27</v>
      </c>
      <c r="E22" s="138"/>
      <c r="F22" s="137" t="s">
        <v>28</v>
      </c>
      <c r="K22" s="3"/>
    </row>
    <row r="23" spans="2:11" ht="15" customHeight="1" x14ac:dyDescent="0.25">
      <c r="B23" s="138"/>
      <c r="C23" s="138"/>
      <c r="D23" s="138"/>
      <c r="E23" s="138"/>
      <c r="F23" s="138"/>
      <c r="K23" s="3"/>
    </row>
    <row r="24" spans="2:11" ht="18.75" x14ac:dyDescent="0.25">
      <c r="B24" s="137" t="s">
        <v>29</v>
      </c>
      <c r="C24" s="138"/>
      <c r="D24" s="139" t="s">
        <v>30</v>
      </c>
      <c r="E24" s="138"/>
      <c r="F24" s="137" t="s">
        <v>31</v>
      </c>
      <c r="K24" s="3"/>
    </row>
    <row r="25" spans="2:11" ht="15" customHeight="1" x14ac:dyDescent="0.25">
      <c r="B25" s="138"/>
      <c r="C25" s="138"/>
      <c r="D25" s="138"/>
      <c r="E25" s="138"/>
      <c r="F25" s="138"/>
      <c r="K25" s="3"/>
    </row>
    <row r="26" spans="2:11" ht="18.75" x14ac:dyDescent="0.3">
      <c r="B26" s="140"/>
      <c r="C26" s="141"/>
      <c r="D26" s="141"/>
      <c r="E26" s="141"/>
      <c r="F26" s="137" t="s">
        <v>32</v>
      </c>
      <c r="K26" s="3"/>
    </row>
    <row r="27" spans="2:11" ht="15.75" thickBot="1" x14ac:dyDescent="0.3"/>
    <row r="28" spans="2:11" ht="31.5" customHeight="1" thickBot="1" x14ac:dyDescent="0.3">
      <c r="B28" s="319" t="s">
        <v>33</v>
      </c>
      <c r="C28" s="320"/>
      <c r="D28" s="320"/>
      <c r="E28" s="320"/>
      <c r="F28" s="321"/>
    </row>
    <row r="29" spans="2:11" ht="15.75" customHeight="1" x14ac:dyDescent="0.25">
      <c r="B29" s="322"/>
      <c r="C29" s="323"/>
      <c r="D29" s="323"/>
      <c r="E29" s="323"/>
      <c r="F29" s="324"/>
    </row>
    <row r="30" spans="2:11" ht="15.75" customHeight="1" x14ac:dyDescent="0.25">
      <c r="B30" s="325"/>
      <c r="C30" s="323"/>
      <c r="D30" s="323"/>
      <c r="E30" s="323"/>
      <c r="F30" s="324"/>
    </row>
    <row r="31" spans="2:11" ht="15.75" customHeight="1" x14ac:dyDescent="0.25">
      <c r="B31" s="325"/>
      <c r="C31" s="323"/>
      <c r="D31" s="323"/>
      <c r="E31" s="323"/>
      <c r="F31" s="324"/>
    </row>
    <row r="32" spans="2:11" ht="15.75" customHeight="1" x14ac:dyDescent="0.25">
      <c r="B32" s="325"/>
      <c r="C32" s="323"/>
      <c r="D32" s="323"/>
      <c r="E32" s="323"/>
      <c r="F32" s="324"/>
    </row>
    <row r="33" spans="2:6" ht="15.75" customHeight="1" x14ac:dyDescent="0.25">
      <c r="B33" s="325"/>
      <c r="C33" s="323"/>
      <c r="D33" s="323"/>
      <c r="E33" s="323"/>
      <c r="F33" s="324"/>
    </row>
    <row r="34" spans="2:6" ht="15.75" customHeight="1" x14ac:dyDescent="0.25">
      <c r="B34" s="325"/>
      <c r="C34" s="323"/>
      <c r="D34" s="323"/>
      <c r="E34" s="323"/>
      <c r="F34" s="324"/>
    </row>
    <row r="35" spans="2:6" ht="15.75" customHeight="1" x14ac:dyDescent="0.25">
      <c r="B35" s="325"/>
      <c r="C35" s="323"/>
      <c r="D35" s="323"/>
      <c r="E35" s="323"/>
      <c r="F35" s="324"/>
    </row>
    <row r="36" spans="2:6" ht="15.75" customHeight="1" x14ac:dyDescent="0.25">
      <c r="B36" s="325"/>
      <c r="C36" s="323"/>
      <c r="D36" s="323"/>
      <c r="E36" s="323"/>
      <c r="F36" s="324"/>
    </row>
    <row r="37" spans="2:6" ht="15.75" customHeight="1" x14ac:dyDescent="0.25">
      <c r="B37" s="325"/>
      <c r="C37" s="323"/>
      <c r="D37" s="323"/>
      <c r="E37" s="323"/>
      <c r="F37" s="324"/>
    </row>
    <row r="38" spans="2:6" ht="15.75" customHeight="1" x14ac:dyDescent="0.25">
      <c r="B38" s="325"/>
      <c r="C38" s="323"/>
      <c r="D38" s="323"/>
      <c r="E38" s="323"/>
      <c r="F38" s="324"/>
    </row>
    <row r="39" spans="2:6" ht="15.75" customHeight="1" x14ac:dyDescent="0.25">
      <c r="B39" s="325"/>
      <c r="C39" s="323"/>
      <c r="D39" s="323"/>
      <c r="E39" s="323"/>
      <c r="F39" s="324"/>
    </row>
    <row r="40" spans="2:6" ht="15.75" customHeight="1" x14ac:dyDescent="0.25">
      <c r="B40" s="325"/>
      <c r="C40" s="323"/>
      <c r="D40" s="323"/>
      <c r="E40" s="323"/>
      <c r="F40" s="324"/>
    </row>
    <row r="41" spans="2:6" ht="15.75" customHeight="1" x14ac:dyDescent="0.25">
      <c r="B41" s="325"/>
      <c r="C41" s="323"/>
      <c r="D41" s="323"/>
      <c r="E41" s="323"/>
      <c r="F41" s="324"/>
    </row>
    <row r="42" spans="2:6" ht="15.75" customHeight="1" x14ac:dyDescent="0.25">
      <c r="B42" s="325"/>
      <c r="C42" s="323"/>
      <c r="D42" s="323"/>
      <c r="E42" s="323"/>
      <c r="F42" s="324"/>
    </row>
    <row r="43" spans="2:6" ht="15.75" customHeight="1" x14ac:dyDescent="0.25">
      <c r="B43" s="325"/>
      <c r="C43" s="323"/>
      <c r="D43" s="323"/>
      <c r="E43" s="323"/>
      <c r="F43" s="324"/>
    </row>
    <row r="44" spans="2:6" ht="15.75" customHeight="1" x14ac:dyDescent="0.25">
      <c r="B44" s="325"/>
      <c r="C44" s="323"/>
      <c r="D44" s="323"/>
      <c r="E44" s="323"/>
      <c r="F44" s="324"/>
    </row>
    <row r="45" spans="2:6" ht="15.75" customHeight="1" x14ac:dyDescent="0.25">
      <c r="B45" s="325"/>
      <c r="C45" s="323"/>
      <c r="D45" s="323"/>
      <c r="E45" s="323"/>
      <c r="F45" s="324"/>
    </row>
    <row r="46" spans="2:6" ht="15.75" customHeight="1" x14ac:dyDescent="0.25">
      <c r="B46" s="325"/>
      <c r="C46" s="323"/>
      <c r="D46" s="323"/>
      <c r="E46" s="323"/>
      <c r="F46" s="324"/>
    </row>
    <row r="47" spans="2:6" ht="15.75" customHeight="1" x14ac:dyDescent="0.25">
      <c r="B47" s="325"/>
      <c r="C47" s="323"/>
      <c r="D47" s="323"/>
      <c r="E47" s="323"/>
      <c r="F47" s="324"/>
    </row>
    <row r="48" spans="2:6" ht="15.75" customHeight="1" x14ac:dyDescent="0.25">
      <c r="B48" s="325"/>
      <c r="C48" s="323"/>
      <c r="D48" s="323"/>
      <c r="E48" s="323"/>
      <c r="F48" s="324"/>
    </row>
    <row r="49" spans="2:6" ht="15.75" customHeight="1" x14ac:dyDescent="0.25">
      <c r="B49" s="325"/>
      <c r="C49" s="323"/>
      <c r="D49" s="323"/>
      <c r="E49" s="323"/>
      <c r="F49" s="324"/>
    </row>
    <row r="50" spans="2:6" ht="15.75" customHeight="1" x14ac:dyDescent="0.25">
      <c r="B50" s="325"/>
      <c r="C50" s="323"/>
      <c r="D50" s="323"/>
      <c r="E50" s="323"/>
      <c r="F50" s="324"/>
    </row>
    <row r="51" spans="2:6" ht="15.75" customHeight="1" x14ac:dyDescent="0.25">
      <c r="B51" s="326"/>
      <c r="C51" s="327"/>
      <c r="D51" s="327"/>
      <c r="E51" s="327"/>
      <c r="F51" s="328"/>
    </row>
    <row r="52" spans="2:6" ht="15.75" x14ac:dyDescent="0.25">
      <c r="B52" s="64"/>
      <c r="C52" s="12"/>
      <c r="D52" s="12"/>
      <c r="E52" s="12"/>
      <c r="F52" s="12"/>
    </row>
    <row r="53" spans="2:6" ht="15.75" x14ac:dyDescent="0.25">
      <c r="B53" s="64"/>
      <c r="C53" s="12"/>
      <c r="D53" s="12"/>
      <c r="E53" s="12"/>
      <c r="F53" s="12"/>
    </row>
    <row r="54" spans="2:6" ht="15.75" x14ac:dyDescent="0.25">
      <c r="B54" s="64"/>
      <c r="C54" s="12"/>
      <c r="D54" s="12"/>
      <c r="E54" s="12"/>
      <c r="F54" s="12"/>
    </row>
    <row r="55" spans="2:6" ht="15.75" x14ac:dyDescent="0.25">
      <c r="B55" s="64"/>
      <c r="C55" s="12"/>
      <c r="D55" s="13"/>
      <c r="E55" s="12"/>
      <c r="F55" s="12"/>
    </row>
  </sheetData>
  <sheetProtection insertHyperlinks="0"/>
  <dataConsolidate function="count" topLabels="1" link="1">
    <dataRefs count="2">
      <dataRef ref="C19:E19" sheet="Brakeshape" r:id="rId1"/>
      <dataRef ref="C30:F30" sheet="Glass - Canada" r:id="rId2"/>
    </dataRefs>
  </dataConsolidate>
  <mergeCells count="7">
    <mergeCell ref="C6:E6"/>
    <mergeCell ref="B28:F28"/>
    <mergeCell ref="B29:F51"/>
    <mergeCell ref="D10:D14"/>
    <mergeCell ref="C10:C14"/>
    <mergeCell ref="B15:B16"/>
    <mergeCell ref="C15:D16"/>
  </mergeCells>
  <phoneticPr fontId="1" type="noConversion"/>
  <conditionalFormatting sqref="A28:B29 A52:XFD66 A30:A51 G28:XFD51">
    <cfRule type="cellIs" dxfId="120" priority="66" operator="equal">
      <formula>"Enter"</formula>
    </cfRule>
  </conditionalFormatting>
  <conditionalFormatting sqref="H20:H1048576 H1:H16">
    <cfRule type="colorScale" priority="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9">
    <cfRule type="cellIs" dxfId="119" priority="64" operator="equal">
      <formula>"Non-Billable"</formula>
    </cfRule>
    <cfRule type="cellIs" dxfId="118" priority="65" operator="equal">
      <formula>"Billable"</formula>
    </cfRule>
  </conditionalFormatting>
  <conditionalFormatting sqref="F11">
    <cfRule type="expression" dxfId="117" priority="62">
      <formula>$F$10="Yes"</formula>
    </cfRule>
  </conditionalFormatting>
  <conditionalFormatting sqref="AA6">
    <cfRule type="notContainsBlanks" dxfId="116" priority="71">
      <formula>LEN(TRIM(AA6))&gt;0</formula>
    </cfRule>
  </conditionalFormatting>
  <dataValidations count="4">
    <dataValidation type="custom" allowBlank="1" showInputMessage="1" showErrorMessage="1" errorTitle="CAN NOT EDIT" error="You can not edit his cell" sqref="B13 B7:C7 B52:F56 C8:C14 B9 B11 B15:B17 C17:D17 E7:E17 F17 B28:F28" xr:uid="{0B3AC913-6427-4169-B5EE-E365126147DA}">
      <formula1>LEN(B7)=""</formula1>
    </dataValidation>
    <dataValidation allowBlank="1" showInputMessage="1" showErrorMessage="1" errorTitle="CAN NOT EDIT" error="You can not edit his cell" sqref="B6 C26:F26 B18:E25 F19:F25 B27:F27" xr:uid="{FC9F9DAE-BAEC-4CBA-9FDE-29445CD874A6}"/>
    <dataValidation allowBlank="1" showInputMessage="1" showErrorMessage="1" errorTitle="CAN NOT EDIT" error="You can not edit his cell" promptTitle="SR# assignment" prompt="SR# is assigned by Quest Window Systems Inc.'s Service Department. Do not enter anything in this field." sqref="F7" xr:uid="{C305C84B-37FF-4A13-BA5A-B8ED32FBA0AB}"/>
    <dataValidation type="custom" allowBlank="1" showInputMessage="1" showErrorMessage="1" errorTitle="CAN NOT EDIT" error="You can not edit his cell" sqref="F9" xr:uid="{DEE59BDA-A3E0-4A5B-BD9C-5300B818A512}">
      <formula1>LEN("F9")</formula1>
    </dataValidation>
  </dataValidations>
  <hyperlinks>
    <hyperlink ref="F6" r:id="rId3" xr:uid="{2A0A5383-483B-4CE3-B20B-5C37AABC757E}"/>
    <hyperlink ref="B20" location="Extrusion!A1" display="EXTRUSION" xr:uid="{37F46A74-F775-4559-A98E-BD204F405EEF}"/>
    <hyperlink ref="B22" location="Hardware!A1" display="HARDWARE" xr:uid="{3221CC47-4797-423A-97B5-6FD13327F16D}"/>
    <hyperlink ref="B24" location="Consumables!A1" display="CONSUMABLES" xr:uid="{7B2B769F-73A0-442B-A0F9-7A47CB782393}"/>
    <hyperlink ref="D24" location="Brakeshape!A1" display="BRAKESHAPE" xr:uid="{8A2DA260-8034-4875-9476-A5F0CD2458B6}"/>
    <hyperlink ref="D20" location="Glass!A1" display="GLASS" xr:uid="{83FD8D1E-924C-4477-8975-A540C942B434}"/>
    <hyperlink ref="D22" location="Panel!A1" display="PANEL(S)" xr:uid="{21F7D39F-7979-4E19-AA7A-A8AA516E006A}"/>
    <hyperlink ref="F20" location="'Complete Window'!A1" display="COMPLETE WINDOW" xr:uid="{998B1066-8EE8-4F74-9D5D-CAFA7097CB27}"/>
    <hyperlink ref="F22" location="'Awning-Casement'!A1" display="AWNING - CASEMENT" xr:uid="{2C04E583-AFC8-4F6B-A9F0-62532C99BA78}"/>
    <hyperlink ref="F24" location="Door!A1" display="DOOR" xr:uid="{8E73E6BC-4160-4E17-AB75-E163BEB87B60}"/>
    <hyperlink ref="F26" location="Screen!A1" display="DOOR" xr:uid="{4C316E8B-1080-4D9D-BFE0-607BFFF161CF}"/>
  </hyperlinks>
  <printOptions horizontalCentered="1"/>
  <pageMargins left="0.39370078740157483" right="0.39370078740157483" top="0" bottom="0.59055118110236227" header="0" footer="0"/>
  <pageSetup scale="69" fitToHeight="0" orientation="portrait" r:id="rId4"/>
  <headerFooter>
    <oddFooter>&amp;L&amp;G&amp;C&amp;P of &amp;N
(PROPERTY OF QUEST WINDOW SYSTEMS INC.)&amp;R&amp;G
&amp;"-,Bold"&amp;18We Clad Skyscrapers</oddFooter>
  </headerFooter>
  <drawing r:id="rId5"/>
  <legacyDrawing r:id="rId6"/>
  <legacyDrawingHF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8" name="Button 15">
              <controlPr defaultSize="0" print="0" autoFill="0" autoPict="0" macro="[0]!PasswordProtectMacro">
                <anchor moveWithCells="1">
                  <from>
                    <xdr:col>2</xdr:col>
                    <xdr:colOff>1209675</xdr:colOff>
                    <xdr:row>52</xdr:row>
                    <xdr:rowOff>9525</xdr:rowOff>
                  </from>
                  <to>
                    <xdr:col>3</xdr:col>
                    <xdr:colOff>2447925</xdr:colOff>
                    <xdr:row>54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" operator="containsText" id="{26E9A835-EA46-4A45-80B3-96E67E99EDCD}">
            <xm:f>NOT(ISERROR(SEARCH($F$11,F11)))</xm:f>
            <xm:f>$F$11</xm:f>
            <x14:dxf>
              <fill>
                <patternFill patternType="solid">
                  <bgColor rgb="FFFFFF00"/>
                </patternFill>
              </fill>
            </x14:dxf>
          </x14:cfRule>
          <xm:sqref>F11</xm:sqref>
        </x14:conditionalFormatting>
        <x14:conditionalFormatting xmlns:xm="http://schemas.microsoft.com/office/excel/2006/main">
          <x14:cfRule type="containsText" priority="57" operator="containsText" id="{A61BE3E1-D776-4CC5-BA76-38537BCA96C7}">
            <xm:f>NOT(ISERROR(SEARCH($AZ$6,AZ6)))</xm:f>
            <xm:f>$AZ$6</xm:f>
            <x14:dxf>
              <font>
                <color theme="0" tint="-0.34998626667073579"/>
              </font>
            </x14:dxf>
          </x14:cfRule>
          <xm:sqref>AZ6</xm:sqref>
        </x14:conditionalFormatting>
        <x14:conditionalFormatting xmlns:xm="http://schemas.microsoft.com/office/excel/2006/main">
          <x14:cfRule type="expression" priority="31" id="{C686B084-79C0-4CFD-9ED3-50E764118068}">
            <xm:f>IF(Extrusion!$G$5="",FALSE,TRUE)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2" id="{8C7DB2EF-C900-4AB3-AD4E-E5FB4C720FF4}">
            <xm:f>IF(Extrusion!$G$6="",FALSE,TRUE)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3" id="{29EA4297-241F-4C3F-B016-F6490B4215DF}">
            <xm:f>IF(Extrusion!$G$7="",FALSE,TRUE)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4" id="{44D91CE6-A097-4BD0-9AAD-85FEB8B19CFD}">
            <xm:f>IF(Extrusion!$B$5="",FALSE,TRUE)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5" id="{9876578F-0A99-4104-A9F7-D3B98BFFEA0F}">
            <xm:f>IF(Extrusion!$B$6="",FALSE,TRUE)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6" id="{0D0EDE9C-79F8-49C0-9B35-EDB6CBF50936}">
            <xm:f>IF(Extrusion!$B$7="",FALSE,TRUE)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7" id="{19CC5E89-C966-4618-87AE-F657572EFE99}">
            <xm:f>IF(Extrusion!$B$8="",FALSE,TRUE)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9" id="{16CB1FC1-6C19-4640-94CD-E6C45064BC8F}">
            <xm:f>IF(Extrusion!$B$9="",FALSE,TRUE)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B20</xm:sqref>
        </x14:conditionalFormatting>
        <x14:conditionalFormatting xmlns:xm="http://schemas.microsoft.com/office/excel/2006/main">
          <x14:cfRule type="expression" priority="26" id="{4424C60E-C901-4B29-8025-ADC52FD338CD}">
            <xm:f>IF(Hardware!$E$6="",FALSE,TRUE)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27" id="{BAA95184-BD35-4AF2-8215-E1713AC66BD4}">
            <xm:f>IF(Hardware!$E$7="",FALSE,TRUE)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28" id="{C46911B9-F88E-4A87-9F7B-6AB2EEAE2533}">
            <xm:f>IF(Hardware!$F$5="",FALSE,TRUE)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29" id="{8A50F58B-FE0E-4C59-84AE-776C07515A52}">
            <xm:f>IF(Hardware!$F$6="",FALSE,TRUE)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30" id="{56E53F8D-511B-4198-8033-911EE824EE55}">
            <xm:f>IF(Hardware!$F$7="",FALSE,TRUE)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55" id="{E9F2D699-0A17-4465-92D2-E055055F1B0C}">
            <xm:f>IF(Hardware!$E$5="",FALSE,TRUE)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B22</xm:sqref>
        </x14:conditionalFormatting>
        <x14:conditionalFormatting xmlns:xm="http://schemas.microsoft.com/office/excel/2006/main">
          <x14:cfRule type="expression" priority="23" id="{A7D5AA71-29EE-4AD7-963A-EE91855BD51D}">
            <xm:f>IF(Consumables!$B$6="",FALSE,TRUE)</xm:f>
            <x14:dxf>
              <fill>
                <patternFill>
                  <bgColor rgb="FFFFC000"/>
                </patternFill>
              </fill>
            </x14:dxf>
          </x14:cfRule>
          <x14:cfRule type="expression" priority="24" id="{0C4F4C8A-5FA2-41A8-8321-BC2F0BE673F8}">
            <xm:f>IF(Consumables!$B$7="",FALSE,TRUE)</xm:f>
            <x14:dxf>
              <fill>
                <patternFill>
                  <bgColor rgb="FFFFC000"/>
                </patternFill>
              </fill>
            </x14:dxf>
          </x14:cfRule>
          <x14:cfRule type="expression" priority="25" id="{5B2C2D8B-A1ED-4914-B393-F1608B5FC916}">
            <xm:f>IF(Consumables!$B$8="",FALSE,TRUE)</xm:f>
            <x14:dxf>
              <fill>
                <patternFill>
                  <bgColor rgb="FFFFC000"/>
                </patternFill>
              </fill>
            </x14:dxf>
          </x14:cfRule>
          <x14:cfRule type="expression" priority="54" id="{9762B628-6D30-4848-A4C8-BB5C031AAA74}">
            <xm:f>IF(Consumables!$B$5="",FALSE,TRUE)</xm:f>
            <x14:dxf>
              <fill>
                <patternFill>
                  <bgColor rgb="FFFFC000"/>
                </patternFill>
              </fill>
            </x14:dxf>
          </x14:cfRule>
          <xm:sqref>B24</xm:sqref>
        </x14:conditionalFormatting>
        <x14:conditionalFormatting xmlns:xm="http://schemas.microsoft.com/office/excel/2006/main">
          <x14:cfRule type="expression" priority="19" id="{27C4044F-CDF8-468C-9FFA-DDD44A4F5F0F}">
            <xm:f>IF(Glass!$B$6="",FALSE,TRUE)</xm:f>
            <x14:dxf>
              <fill>
                <patternFill>
                  <bgColor rgb="FFFFFF00"/>
                </patternFill>
              </fill>
            </x14:dxf>
          </x14:cfRule>
          <x14:cfRule type="expression" priority="20" id="{CD9C862A-7730-44C2-8BA7-ED056EBDA3D1}">
            <xm:f>IF(Glass!$B$7="",FALSE,TRUE)</xm:f>
            <x14:dxf>
              <fill>
                <patternFill>
                  <bgColor rgb="FFFFFF00"/>
                </patternFill>
              </fill>
            </x14:dxf>
          </x14:cfRule>
          <x14:cfRule type="expression" priority="21" id="{41DEE2B2-F1C2-4A10-A200-EA03C5B41945}">
            <xm:f>IF(Glass!$B$8="",FALSE,TRUE)</xm:f>
            <x14:dxf>
              <fill>
                <patternFill>
                  <bgColor rgb="FFFFFF00"/>
                </patternFill>
              </fill>
            </x14:dxf>
          </x14:cfRule>
          <x14:cfRule type="expression" priority="22" id="{A6FD6C9E-8A1E-4F0B-B80A-9FB993A45B39}">
            <xm:f>IF(Glass!$B$9="",FALSE,TRUE)</xm:f>
            <x14:dxf>
              <fill>
                <patternFill>
                  <bgColor rgb="FFFFFF00"/>
                </patternFill>
              </fill>
            </x14:dxf>
          </x14:cfRule>
          <x14:cfRule type="expression" priority="53" id="{0580F905-19BF-4C09-8CAA-DB7B47CB492F}">
            <xm:f>IF(Glass!$B$5="",FALSE,TRUE)</xm:f>
            <x14:dxf>
              <fill>
                <patternFill>
                  <bgColor rgb="FFFFFF00"/>
                </patternFill>
              </fill>
            </x14:dxf>
          </x14:cfRule>
          <xm:sqref>D20</xm:sqref>
        </x14:conditionalFormatting>
        <x14:conditionalFormatting xmlns:xm="http://schemas.microsoft.com/office/excel/2006/main">
          <x14:cfRule type="expression" priority="16" id="{4B2C8ACB-F9E4-4AC3-AF44-D7A537BBD403}">
            <xm:f>IF(Panel!$B$5="",FALSE,TRUE)</xm:f>
            <x14:dxf>
              <fill>
                <patternFill>
                  <bgColor rgb="FF00B050"/>
                </patternFill>
              </fill>
            </x14:dxf>
          </x14:cfRule>
          <x14:cfRule type="expression" priority="17" id="{D04ED7CD-310D-4963-A7FD-1CCBEFC75C0D}">
            <xm:f>IF(Panel!$B$6="",FALSE,TRUE)</xm:f>
            <x14:dxf>
              <fill>
                <patternFill>
                  <bgColor rgb="FF00B050"/>
                </patternFill>
              </fill>
            </x14:dxf>
          </x14:cfRule>
          <x14:cfRule type="expression" priority="18" id="{9CADA05E-9870-41FE-886C-AB0146B22556}">
            <xm:f>IF(Panel!$B$7="",FALSE,TRUE)</xm:f>
            <x14:dxf>
              <fill>
                <patternFill>
                  <bgColor rgb="FF00B050"/>
                </patternFill>
              </fill>
            </x14:dxf>
          </x14:cfRule>
          <x14:cfRule type="expression" priority="50" id="{31488C45-9848-4F34-B0CA-FC63F8606CE7}">
            <xm:f>IF(Panel!$B$8="",FALSE,TRUE)</xm:f>
            <x14:dxf>
              <fill>
                <patternFill>
                  <bgColor rgb="FF00B050"/>
                </patternFill>
              </fill>
            </x14:dxf>
          </x14:cfRule>
          <xm:sqref>D22</xm:sqref>
        </x14:conditionalFormatting>
        <x14:conditionalFormatting xmlns:xm="http://schemas.microsoft.com/office/excel/2006/main">
          <x14:cfRule type="expression" priority="10" id="{E4269244-676F-40E7-9568-768153D31E85}">
            <xm:f>IF('Complete Window'!$B$5="",FALSE,TRUE)</xm:f>
            <x14:dxf>
              <fill>
                <patternFill>
                  <bgColor rgb="FF00B0F0"/>
                </patternFill>
              </fill>
            </x14:dxf>
          </x14:cfRule>
          <x14:cfRule type="expression" priority="11" id="{6F82AE47-52B1-422D-BE4B-9961F59D4A45}">
            <xm:f>IF('Complete Window'!$B$6="",FALSE,TRUE)</xm:f>
            <x14:dxf>
              <fill>
                <patternFill>
                  <bgColor rgb="FF00B0F0"/>
                </patternFill>
              </fill>
            </x14:dxf>
          </x14:cfRule>
          <x14:cfRule type="expression" priority="12" id="{36107A85-75AB-46FB-99C2-411A17269126}">
            <xm:f>IF('Complete Window'!$B$7="",FALSE,TRUE)</xm:f>
            <x14:dxf>
              <fill>
                <patternFill>
                  <bgColor rgb="FF00B0F0"/>
                </patternFill>
              </fill>
            </x14:dxf>
          </x14:cfRule>
          <x14:cfRule type="expression" priority="49" id="{65FADEFA-4EC0-49E5-A94B-156E9708F9AC}">
            <xm:f>IF('Complete Window'!$B$8="",FALSE,TRUE)</xm:f>
            <x14:dxf>
              <fill>
                <patternFill>
                  <bgColor rgb="FF00B0F0"/>
                </patternFill>
              </fill>
            </x14:dxf>
          </x14:cfRule>
          <xm:sqref>F20</xm:sqref>
        </x14:conditionalFormatting>
        <x14:conditionalFormatting xmlns:xm="http://schemas.microsoft.com/office/excel/2006/main">
          <x14:cfRule type="expression" priority="7" id="{53438297-6A90-4BFA-8A62-E8843378DC68}">
            <xm:f>IF('Awning-Casement'!$B$5="",FALSE,TRUE)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expression" priority="8" id="{5D50C6B9-F290-45AA-9E1C-A68F58F5739F}">
            <xm:f>IF('Awning-Casement'!$B$6="",FALSE,TRUE)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expression" priority="9" id="{BEE6E622-46DD-4F80-A64B-E3CB4B1FB01C}">
            <xm:f>IF('Awning-Casement'!$B$7="",FALSE,TRUE)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expression" priority="47" id="{900AECFA-A319-4F63-9D13-5CA2353F8608}">
            <xm:f>IF('Awning-Casement'!$B$8="",FALSE,TRUE)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4" id="{1689E173-0E2D-44D3-A3E3-1F74F1B36998}">
            <xm:f>IF(Door!$B$5="",FALSE,TRUE)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expression" priority="5" id="{36C1B165-E303-418A-82DA-60FF91A73A3D}">
            <xm:f>IF(Door!$B$6="",FALSE,TRUE)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expression" priority="6" id="{1D6A7077-4578-466B-9067-0CC862BEB547}">
            <xm:f>IF(Door!$B$7="",FALSE,TRUE)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expression" priority="45" id="{FC256800-2A5C-44A3-8FA0-A334EC3FA9F9}">
            <xm:f>IF(Door!$B$8="",FALSE,TRUE)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m:sqref>F24</xm:sqref>
        </x14:conditionalFormatting>
        <x14:conditionalFormatting xmlns:xm="http://schemas.microsoft.com/office/excel/2006/main">
          <x14:cfRule type="expression" priority="13" id="{E941608C-984E-428E-ABA5-ED8F45DB9A33}">
            <xm:f>IF(Brakeshape!$E$5="",FALSE,TRUE)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14" id="{6ECA3CEC-6543-4482-80AB-D74EB1D1866A}">
            <xm:f>IF(Brakeshape!$E$6="",FALSE,TRUE)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15" id="{F848AE72-9B62-4A87-A672-FF0291E0C4D1}">
            <xm:f>IF(Brakeshape!$E$7="",FALSE,TRUE)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43" id="{5F206C8B-8475-4FE7-827F-C18395900E8F}">
            <xm:f>IF(Brakeshape!$E$8="",FALSE,TRUE)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m:sqref>D24</xm:sqref>
        </x14:conditionalFormatting>
        <x14:conditionalFormatting xmlns:xm="http://schemas.microsoft.com/office/excel/2006/main">
          <x14:cfRule type="expression" priority="1" id="{52DEB504-B39C-485C-95D5-C9C84661C6C0}">
            <xm:f>IF(Screen!$B$5="",FALSE,TRUE)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2" id="{67C516FA-8441-4498-8428-ADDCF8EB1E86}">
            <xm:f>IF(Screen!$B$6="",FALSE,TRUE)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3" id="{6C154519-81A8-418D-A9C0-5B7A4CAD76EB}">
            <xm:f>IF(Screen!$B$7="",FALSE,TRUE)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42" id="{D7BC1036-CCDF-486E-8C9E-1AFFC23D3849}">
            <xm:f>IF(Screen!$B$8="",FALSE,TRUE)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m:sqref>F26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BB0CAE8-3487-4CFD-8E2E-2939306CC78F}">
          <x14:formula1>
            <xm:f>Service!$R$29:$R$30</xm:f>
          </x14:formula1>
          <xm:sqref>F15</xm:sqref>
        </x14:dataValidation>
        <x14:dataValidation type="list" allowBlank="1" showInputMessage="1" showErrorMessage="1" xr:uid="{084CA4DC-FC72-479C-B80F-C8EBD7CFE6A3}">
          <x14:formula1>
            <xm:f>Service!$S$8:$S$9</xm:f>
          </x14:formula1>
          <xm:sqref>F16</xm:sqref>
        </x14:dataValidation>
        <x14:dataValidation type="list" allowBlank="1" showInputMessage="1" showErrorMessage="1" errorTitle="CAN NOT EDIT" error="You can not edit his cell" promptTitle="Sales Over-Ride" prompt="Mention sales-override : YES/NO" xr:uid="{4838ED13-AF1E-49FC-8C5A-49C373A382A6}">
          <x14:formula1>
            <xm:f>Service!$S$8:$S$9</xm:f>
          </x14:formula1>
          <xm:sqref>F10</xm:sqref>
        </x14:dataValidation>
        <x14:dataValidation type="list" allowBlank="1" showInputMessage="1" showErrorMessage="1" errorTitle="CAN NOT EDIT" error="You can not edit his cell" promptTitle="Authorization" prompt="Please select the name of the person authorizing this sales override. Please attach the proof of sales override in the E-Mail while sending this service request form._x000a_" xr:uid="{9CD91B96-90CB-4AF1-9B93-388FB714B28C}">
          <x14:formula1>
            <xm:f>Service!$U$23:$U$27</xm:f>
          </x14:formula1>
          <xm:sqref>F11</xm:sqref>
        </x14:dataValidation>
        <x14:dataValidation type="list" allowBlank="1" showInputMessage="1" showErrorMessage="1" errorTitle="CAN NOT EDIT" error="You can not edit his cell" promptTitle="Reason Code assignment" prompt="Reason code is assigned by Quest Window System Inc.'s service department. Please input your resaon / comments for this service request in &quot;COMMENTS&quot; section below." xr:uid="{794357BF-5788-490F-AD13-B315BB542F50}">
          <x14:formula1>
            <xm:f>Service!$U$29:$U$52</xm:f>
          </x14:formula1>
          <xm:sqref>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rgb="FFC00000"/>
    <pageSetUpPr fitToPage="1"/>
  </sheetPr>
  <dimension ref="A1:K40"/>
  <sheetViews>
    <sheetView showGridLines="0" zoomScale="60" zoomScaleNormal="60" zoomScaleSheetLayoutView="70" workbookViewId="0">
      <pane ySplit="4" topLeftCell="A5" activePane="bottomLeft" state="frozen"/>
      <selection activeCell="C7" sqref="C7"/>
      <selection pane="bottomLeft" activeCell="A22" sqref="A22:K40"/>
    </sheetView>
  </sheetViews>
  <sheetFormatPr defaultColWidth="9.140625" defaultRowHeight="15" x14ac:dyDescent="0.25"/>
  <cols>
    <col min="1" max="6" width="25.7109375" style="7" customWidth="1"/>
    <col min="7" max="7" width="40.28515625" style="7" customWidth="1"/>
    <col min="8" max="8" width="43.5703125" style="7" customWidth="1"/>
    <col min="9" max="9" width="36.5703125" style="7" customWidth="1"/>
    <col min="10" max="10" width="25.7109375" style="7" customWidth="1"/>
    <col min="11" max="11" width="47.140625" style="7" customWidth="1"/>
    <col min="12" max="16384" width="9.140625" style="7"/>
  </cols>
  <sheetData>
    <row r="1" spans="1:11" x14ac:dyDescent="0.25">
      <c r="A1" s="94"/>
      <c r="B1" s="95"/>
      <c r="C1" s="353" t="s">
        <v>23</v>
      </c>
      <c r="D1" s="353"/>
      <c r="E1" s="353"/>
      <c r="F1" s="353"/>
      <c r="G1" s="353"/>
      <c r="H1" s="353"/>
      <c r="I1" s="353"/>
      <c r="J1" s="95"/>
      <c r="K1" s="96"/>
    </row>
    <row r="2" spans="1:11" ht="28.5" x14ac:dyDescent="0.25">
      <c r="A2" s="97"/>
      <c r="B2" s="98"/>
      <c r="C2" s="354"/>
      <c r="D2" s="354"/>
      <c r="E2" s="354"/>
      <c r="F2" s="354"/>
      <c r="G2" s="354"/>
      <c r="H2" s="354"/>
      <c r="I2" s="354"/>
      <c r="J2" s="184" t="s">
        <v>34</v>
      </c>
      <c r="K2" s="185">
        <f>'SR Form'!F7</f>
        <v>0</v>
      </c>
    </row>
    <row r="3" spans="1:11" ht="15.75" thickBot="1" x14ac:dyDescent="0.3">
      <c r="A3" s="100"/>
      <c r="B3" s="101"/>
      <c r="C3" s="355"/>
      <c r="D3" s="355"/>
      <c r="E3" s="355"/>
      <c r="F3" s="355"/>
      <c r="G3" s="355"/>
      <c r="H3" s="355"/>
      <c r="I3" s="355"/>
      <c r="J3" s="101"/>
      <c r="K3" s="102"/>
    </row>
    <row r="4" spans="1:11" customFormat="1" ht="35.1" customHeight="1" thickBot="1" x14ac:dyDescent="0.3">
      <c r="A4" s="186" t="s">
        <v>35</v>
      </c>
      <c r="B4" s="186" t="s">
        <v>36</v>
      </c>
      <c r="C4" s="186" t="s">
        <v>37</v>
      </c>
      <c r="D4" s="186" t="s">
        <v>38</v>
      </c>
      <c r="E4" s="186" t="s">
        <v>39</v>
      </c>
      <c r="F4" s="187" t="s">
        <v>40</v>
      </c>
      <c r="G4" s="187" t="s">
        <v>41</v>
      </c>
      <c r="H4" s="187" t="s">
        <v>42</v>
      </c>
      <c r="I4" s="187" t="s">
        <v>43</v>
      </c>
      <c r="J4" s="187" t="s">
        <v>44</v>
      </c>
      <c r="K4" s="187" t="s">
        <v>45</v>
      </c>
    </row>
    <row r="5" spans="1:11" s="5" customFormat="1" ht="24.95" customHeight="1" x14ac:dyDescent="0.25">
      <c r="A5" s="188" t="str">
        <f>IF(ISBLANK(B5),"",ROW()-4)</f>
        <v/>
      </c>
      <c r="B5" s="189"/>
      <c r="C5" s="189"/>
      <c r="D5" s="189"/>
      <c r="E5" s="189"/>
      <c r="F5" s="189"/>
      <c r="G5" s="189"/>
      <c r="H5" s="189"/>
      <c r="I5" s="189"/>
      <c r="J5" s="190"/>
      <c r="K5" s="191"/>
    </row>
    <row r="6" spans="1:11" s="5" customFormat="1" ht="24.95" customHeight="1" x14ac:dyDescent="0.25">
      <c r="A6" s="192" t="str">
        <f t="shared" ref="A6:A13" si="0">IF(ISBLANK(B6),"",ROW()-4)</f>
        <v/>
      </c>
      <c r="B6" s="193"/>
      <c r="C6" s="193"/>
      <c r="D6" s="193"/>
      <c r="E6" s="193"/>
      <c r="F6" s="193"/>
      <c r="G6" s="193"/>
      <c r="H6" s="193"/>
      <c r="I6" s="193"/>
      <c r="J6" s="193"/>
      <c r="K6" s="194"/>
    </row>
    <row r="7" spans="1:11" s="5" customFormat="1" ht="24.95" customHeight="1" x14ac:dyDescent="0.25">
      <c r="A7" s="188" t="str">
        <f t="shared" si="0"/>
        <v/>
      </c>
      <c r="B7" s="195"/>
      <c r="C7" s="195"/>
      <c r="D7" s="195"/>
      <c r="E7" s="195"/>
      <c r="F7" s="195"/>
      <c r="G7" s="195"/>
      <c r="H7" s="195"/>
      <c r="I7" s="195"/>
      <c r="J7" s="195"/>
      <c r="K7" s="196"/>
    </row>
    <row r="8" spans="1:11" s="5" customFormat="1" ht="24.95" customHeight="1" x14ac:dyDescent="0.25">
      <c r="A8" s="192" t="str">
        <f t="shared" ref="A8:A9" si="1">IF(ISBLANK(B8),"",ROW()-4)</f>
        <v/>
      </c>
      <c r="B8" s="193"/>
      <c r="C8" s="193"/>
      <c r="D8" s="193"/>
      <c r="E8" s="193"/>
      <c r="F8" s="193"/>
      <c r="G8" s="193"/>
      <c r="H8" s="193"/>
      <c r="I8" s="193"/>
      <c r="J8" s="193"/>
      <c r="K8" s="194"/>
    </row>
    <row r="9" spans="1:11" s="5" customFormat="1" ht="24.95" customHeight="1" x14ac:dyDescent="0.25">
      <c r="A9" s="188" t="str">
        <f t="shared" si="1"/>
        <v/>
      </c>
      <c r="B9" s="195"/>
      <c r="C9" s="195"/>
      <c r="D9" s="195"/>
      <c r="E9" s="195"/>
      <c r="F9" s="195"/>
      <c r="G9" s="195"/>
      <c r="H9" s="195"/>
      <c r="I9" s="195"/>
      <c r="J9" s="195"/>
      <c r="K9" s="196"/>
    </row>
    <row r="10" spans="1:11" s="5" customFormat="1" ht="24.95" customHeight="1" x14ac:dyDescent="0.25">
      <c r="A10" s="192" t="str">
        <f t="shared" ref="A10:A11" si="2">IF(ISBLANK(B10),"",ROW()-4)</f>
        <v/>
      </c>
      <c r="B10" s="193"/>
      <c r="C10" s="193"/>
      <c r="D10" s="193"/>
      <c r="E10" s="193"/>
      <c r="F10" s="193"/>
      <c r="G10" s="193"/>
      <c r="H10" s="193"/>
      <c r="I10" s="193"/>
      <c r="J10" s="193"/>
      <c r="K10" s="194"/>
    </row>
    <row r="11" spans="1:11" s="5" customFormat="1" ht="24.95" customHeight="1" x14ac:dyDescent="0.25">
      <c r="A11" s="188" t="str">
        <f t="shared" si="2"/>
        <v/>
      </c>
      <c r="B11" s="195"/>
      <c r="C11" s="195"/>
      <c r="D11" s="195"/>
      <c r="E11" s="195"/>
      <c r="F11" s="195"/>
      <c r="G11" s="195"/>
      <c r="H11" s="195"/>
      <c r="I11" s="195"/>
      <c r="J11" s="195"/>
      <c r="K11" s="196"/>
    </row>
    <row r="12" spans="1:11" s="5" customFormat="1" ht="24.95" customHeight="1" x14ac:dyDescent="0.25">
      <c r="A12" s="192" t="str">
        <f t="shared" si="0"/>
        <v/>
      </c>
      <c r="B12" s="193"/>
      <c r="C12" s="193"/>
      <c r="D12" s="193"/>
      <c r="E12" s="193"/>
      <c r="F12" s="193"/>
      <c r="G12" s="193"/>
      <c r="H12" s="193"/>
      <c r="I12" s="193"/>
      <c r="J12" s="193"/>
      <c r="K12" s="194"/>
    </row>
    <row r="13" spans="1:11" s="5" customFormat="1" ht="24.95" customHeight="1" x14ac:dyDescent="0.25">
      <c r="A13" s="188" t="str">
        <f t="shared" si="0"/>
        <v/>
      </c>
      <c r="B13" s="195"/>
      <c r="C13" s="195"/>
      <c r="D13" s="195"/>
      <c r="E13" s="195"/>
      <c r="F13" s="195"/>
      <c r="G13" s="195"/>
      <c r="H13" s="195"/>
      <c r="I13" s="195"/>
      <c r="J13" s="195"/>
      <c r="K13" s="196"/>
    </row>
    <row r="14" spans="1:11" s="5" customFormat="1" ht="24.95" customHeight="1" x14ac:dyDescent="0.25">
      <c r="A14" s="192" t="str">
        <f t="shared" ref="A14:A20" si="3">IF(ISBLANK(B14),"",ROW()-4)</f>
        <v/>
      </c>
      <c r="B14" s="193"/>
      <c r="C14" s="193"/>
      <c r="D14" s="193"/>
      <c r="E14" s="193"/>
      <c r="F14" s="193"/>
      <c r="G14" s="193"/>
      <c r="H14" s="193"/>
      <c r="I14" s="193"/>
      <c r="J14" s="193"/>
      <c r="K14" s="194"/>
    </row>
    <row r="15" spans="1:11" s="5" customFormat="1" ht="24.95" customHeight="1" x14ac:dyDescent="0.25">
      <c r="A15" s="188" t="str">
        <f t="shared" si="3"/>
        <v/>
      </c>
      <c r="B15" s="195"/>
      <c r="C15" s="195"/>
      <c r="D15" s="195"/>
      <c r="E15" s="195"/>
      <c r="F15" s="195"/>
      <c r="G15" s="195"/>
      <c r="H15" s="195"/>
      <c r="I15" s="195"/>
      <c r="J15" s="195"/>
      <c r="K15" s="196"/>
    </row>
    <row r="16" spans="1:11" s="5" customFormat="1" ht="24.95" customHeight="1" x14ac:dyDescent="0.25">
      <c r="A16" s="192" t="str">
        <f t="shared" si="3"/>
        <v/>
      </c>
      <c r="B16" s="193"/>
      <c r="C16" s="193"/>
      <c r="D16" s="193"/>
      <c r="E16" s="193"/>
      <c r="F16" s="193"/>
      <c r="G16" s="193"/>
      <c r="H16" s="193"/>
      <c r="I16" s="193"/>
      <c r="J16" s="193"/>
      <c r="K16" s="194"/>
    </row>
    <row r="17" spans="1:11" s="5" customFormat="1" ht="24.95" customHeight="1" x14ac:dyDescent="0.25">
      <c r="A17" s="188" t="str">
        <f t="shared" si="3"/>
        <v/>
      </c>
      <c r="B17" s="195"/>
      <c r="C17" s="195"/>
      <c r="D17" s="195"/>
      <c r="E17" s="195"/>
      <c r="F17" s="195"/>
      <c r="G17" s="195"/>
      <c r="H17" s="195"/>
      <c r="I17" s="195"/>
      <c r="J17" s="195"/>
      <c r="K17" s="196"/>
    </row>
    <row r="18" spans="1:11" s="5" customFormat="1" ht="24.95" customHeight="1" x14ac:dyDescent="0.25">
      <c r="A18" s="192" t="str">
        <f t="shared" si="3"/>
        <v/>
      </c>
      <c r="B18" s="193"/>
      <c r="C18" s="193"/>
      <c r="D18" s="193"/>
      <c r="E18" s="193"/>
      <c r="F18" s="193"/>
      <c r="G18" s="193"/>
      <c r="H18" s="193"/>
      <c r="I18" s="193"/>
      <c r="J18" s="193"/>
      <c r="K18" s="194"/>
    </row>
    <row r="19" spans="1:11" s="5" customFormat="1" ht="24.95" customHeight="1" x14ac:dyDescent="0.25">
      <c r="A19" s="188" t="str">
        <f t="shared" si="3"/>
        <v/>
      </c>
      <c r="B19" s="195"/>
      <c r="C19" s="195"/>
      <c r="D19" s="195"/>
      <c r="E19" s="195"/>
      <c r="F19" s="195"/>
      <c r="G19" s="195"/>
      <c r="H19" s="195"/>
      <c r="I19" s="195"/>
      <c r="J19" s="195"/>
      <c r="K19" s="196"/>
    </row>
    <row r="20" spans="1:11" s="5" customFormat="1" ht="24.95" customHeight="1" x14ac:dyDescent="0.25">
      <c r="A20" s="115" t="str">
        <f t="shared" si="3"/>
        <v/>
      </c>
      <c r="B20" s="6"/>
      <c r="C20" s="6"/>
      <c r="D20" s="6"/>
      <c r="E20" s="6"/>
      <c r="F20" s="6"/>
      <c r="G20" s="6"/>
      <c r="H20" s="6"/>
      <c r="I20" s="6"/>
      <c r="J20" s="6"/>
      <c r="K20" s="183"/>
    </row>
    <row r="21" spans="1:11" ht="23.25" x14ac:dyDescent="0.25">
      <c r="A21" s="341" t="s">
        <v>46</v>
      </c>
      <c r="B21" s="342"/>
      <c r="C21" s="342"/>
      <c r="D21" s="342"/>
      <c r="E21" s="342"/>
      <c r="F21" s="342"/>
      <c r="G21" s="342"/>
      <c r="H21" s="342"/>
      <c r="I21" s="342"/>
      <c r="J21" s="342"/>
      <c r="K21" s="343"/>
    </row>
    <row r="22" spans="1:11" ht="15" customHeight="1" x14ac:dyDescent="0.25">
      <c r="A22" s="344"/>
      <c r="B22" s="345"/>
      <c r="C22" s="345"/>
      <c r="D22" s="345"/>
      <c r="E22" s="345"/>
      <c r="F22" s="345"/>
      <c r="G22" s="345"/>
      <c r="H22" s="345"/>
      <c r="I22" s="345"/>
      <c r="J22" s="345"/>
      <c r="K22" s="346"/>
    </row>
    <row r="23" spans="1:11" ht="15" customHeight="1" x14ac:dyDescent="0.25">
      <c r="A23" s="347"/>
      <c r="B23" s="348"/>
      <c r="C23" s="348"/>
      <c r="D23" s="348"/>
      <c r="E23" s="348"/>
      <c r="F23" s="348"/>
      <c r="G23" s="348"/>
      <c r="H23" s="348"/>
      <c r="I23" s="348"/>
      <c r="J23" s="348"/>
      <c r="K23" s="349"/>
    </row>
    <row r="24" spans="1:11" ht="15" customHeight="1" x14ac:dyDescent="0.25">
      <c r="A24" s="347"/>
      <c r="B24" s="348"/>
      <c r="C24" s="348"/>
      <c r="D24" s="348"/>
      <c r="E24" s="348"/>
      <c r="F24" s="348"/>
      <c r="G24" s="348"/>
      <c r="H24" s="348"/>
      <c r="I24" s="348"/>
      <c r="J24" s="348"/>
      <c r="K24" s="349"/>
    </row>
    <row r="25" spans="1:11" ht="15" customHeight="1" x14ac:dyDescent="0.25">
      <c r="A25" s="347"/>
      <c r="B25" s="348"/>
      <c r="C25" s="348"/>
      <c r="D25" s="348"/>
      <c r="E25" s="348"/>
      <c r="F25" s="348"/>
      <c r="G25" s="348"/>
      <c r="H25" s="348"/>
      <c r="I25" s="348"/>
      <c r="J25" s="348"/>
      <c r="K25" s="349"/>
    </row>
    <row r="26" spans="1:11" ht="15" customHeight="1" x14ac:dyDescent="0.25">
      <c r="A26" s="347"/>
      <c r="B26" s="348"/>
      <c r="C26" s="348"/>
      <c r="D26" s="348"/>
      <c r="E26" s="348"/>
      <c r="F26" s="348"/>
      <c r="G26" s="348"/>
      <c r="H26" s="348"/>
      <c r="I26" s="348"/>
      <c r="J26" s="348"/>
      <c r="K26" s="349"/>
    </row>
    <row r="27" spans="1:11" ht="15" customHeight="1" x14ac:dyDescent="0.25">
      <c r="A27" s="347"/>
      <c r="B27" s="348"/>
      <c r="C27" s="348"/>
      <c r="D27" s="348"/>
      <c r="E27" s="348"/>
      <c r="F27" s="348"/>
      <c r="G27" s="348"/>
      <c r="H27" s="348"/>
      <c r="I27" s="348"/>
      <c r="J27" s="348"/>
      <c r="K27" s="349"/>
    </row>
    <row r="28" spans="1:11" ht="15" customHeight="1" x14ac:dyDescent="0.25">
      <c r="A28" s="347"/>
      <c r="B28" s="348"/>
      <c r="C28" s="348"/>
      <c r="D28" s="348"/>
      <c r="E28" s="348"/>
      <c r="F28" s="348"/>
      <c r="G28" s="348"/>
      <c r="H28" s="348"/>
      <c r="I28" s="348"/>
      <c r="J28" s="348"/>
      <c r="K28" s="349"/>
    </row>
    <row r="29" spans="1:11" ht="15" customHeight="1" x14ac:dyDescent="0.25">
      <c r="A29" s="347"/>
      <c r="B29" s="348"/>
      <c r="C29" s="348"/>
      <c r="D29" s="348"/>
      <c r="E29" s="348"/>
      <c r="F29" s="348"/>
      <c r="G29" s="348"/>
      <c r="H29" s="348"/>
      <c r="I29" s="348"/>
      <c r="J29" s="348"/>
      <c r="K29" s="349"/>
    </row>
    <row r="30" spans="1:11" ht="15" customHeight="1" x14ac:dyDescent="0.25">
      <c r="A30" s="347"/>
      <c r="B30" s="348"/>
      <c r="C30" s="348"/>
      <c r="D30" s="348"/>
      <c r="E30" s="348"/>
      <c r="F30" s="348"/>
      <c r="G30" s="348"/>
      <c r="H30" s="348"/>
      <c r="I30" s="348"/>
      <c r="J30" s="348"/>
      <c r="K30" s="349"/>
    </row>
    <row r="31" spans="1:11" ht="15" customHeight="1" x14ac:dyDescent="0.25">
      <c r="A31" s="347"/>
      <c r="B31" s="348"/>
      <c r="C31" s="348"/>
      <c r="D31" s="348"/>
      <c r="E31" s="348"/>
      <c r="F31" s="348"/>
      <c r="G31" s="348"/>
      <c r="H31" s="348"/>
      <c r="I31" s="348"/>
      <c r="J31" s="348"/>
      <c r="K31" s="349"/>
    </row>
    <row r="32" spans="1:11" ht="15" customHeight="1" x14ac:dyDescent="0.25">
      <c r="A32" s="347"/>
      <c r="B32" s="348"/>
      <c r="C32" s="348"/>
      <c r="D32" s="348"/>
      <c r="E32" s="348"/>
      <c r="F32" s="348"/>
      <c r="G32" s="348"/>
      <c r="H32" s="348"/>
      <c r="I32" s="348"/>
      <c r="J32" s="348"/>
      <c r="K32" s="349"/>
    </row>
    <row r="33" spans="1:11" ht="15" customHeight="1" x14ac:dyDescent="0.25">
      <c r="A33" s="347"/>
      <c r="B33" s="348"/>
      <c r="C33" s="348"/>
      <c r="D33" s="348"/>
      <c r="E33" s="348"/>
      <c r="F33" s="348"/>
      <c r="G33" s="348"/>
      <c r="H33" s="348"/>
      <c r="I33" s="348"/>
      <c r="J33" s="348"/>
      <c r="K33" s="349"/>
    </row>
    <row r="34" spans="1:11" ht="15" customHeight="1" x14ac:dyDescent="0.25">
      <c r="A34" s="347"/>
      <c r="B34" s="348"/>
      <c r="C34" s="348"/>
      <c r="D34" s="348"/>
      <c r="E34" s="348"/>
      <c r="F34" s="348"/>
      <c r="G34" s="348"/>
      <c r="H34" s="348"/>
      <c r="I34" s="348"/>
      <c r="J34" s="348"/>
      <c r="K34" s="349"/>
    </row>
    <row r="35" spans="1:11" ht="15" customHeight="1" x14ac:dyDescent="0.25">
      <c r="A35" s="347"/>
      <c r="B35" s="348"/>
      <c r="C35" s="348"/>
      <c r="D35" s="348"/>
      <c r="E35" s="348"/>
      <c r="F35" s="348"/>
      <c r="G35" s="348"/>
      <c r="H35" s="348"/>
      <c r="I35" s="348"/>
      <c r="J35" s="348"/>
      <c r="K35" s="349"/>
    </row>
    <row r="36" spans="1:11" ht="15" customHeight="1" x14ac:dyDescent="0.25">
      <c r="A36" s="347"/>
      <c r="B36" s="348"/>
      <c r="C36" s="348"/>
      <c r="D36" s="348"/>
      <c r="E36" s="348"/>
      <c r="F36" s="348"/>
      <c r="G36" s="348"/>
      <c r="H36" s="348"/>
      <c r="I36" s="348"/>
      <c r="J36" s="348"/>
      <c r="K36" s="349"/>
    </row>
    <row r="37" spans="1:11" ht="15" customHeight="1" x14ac:dyDescent="0.25">
      <c r="A37" s="347"/>
      <c r="B37" s="348"/>
      <c r="C37" s="348"/>
      <c r="D37" s="348"/>
      <c r="E37" s="348"/>
      <c r="F37" s="348"/>
      <c r="G37" s="348"/>
      <c r="H37" s="348"/>
      <c r="I37" s="348"/>
      <c r="J37" s="348"/>
      <c r="K37" s="349"/>
    </row>
    <row r="38" spans="1:11" ht="15" customHeight="1" x14ac:dyDescent="0.25">
      <c r="A38" s="347"/>
      <c r="B38" s="348"/>
      <c r="C38" s="348"/>
      <c r="D38" s="348"/>
      <c r="E38" s="348"/>
      <c r="F38" s="348"/>
      <c r="G38" s="348"/>
      <c r="H38" s="348"/>
      <c r="I38" s="348"/>
      <c r="J38" s="348"/>
      <c r="K38" s="349"/>
    </row>
    <row r="39" spans="1:11" ht="15" customHeight="1" x14ac:dyDescent="0.25">
      <c r="A39" s="347"/>
      <c r="B39" s="348"/>
      <c r="C39" s="348"/>
      <c r="D39" s="348"/>
      <c r="E39" s="348"/>
      <c r="F39" s="348"/>
      <c r="G39" s="348"/>
      <c r="H39" s="348"/>
      <c r="I39" s="348"/>
      <c r="J39" s="348"/>
      <c r="K39" s="349"/>
    </row>
    <row r="40" spans="1:11" ht="15" customHeight="1" thickBot="1" x14ac:dyDescent="0.3">
      <c r="A40" s="350"/>
      <c r="B40" s="351"/>
      <c r="C40" s="351"/>
      <c r="D40" s="351"/>
      <c r="E40" s="351"/>
      <c r="F40" s="351"/>
      <c r="G40" s="351"/>
      <c r="H40" s="351"/>
      <c r="I40" s="351"/>
      <c r="J40" s="351"/>
      <c r="K40" s="352"/>
    </row>
  </sheetData>
  <sheetProtection algorithmName="SHA-512" hashValue="08MkB2u+INZLh8zY2E/T+gLJq2I9D7Uh+/nXcqSvAdbIVI/f8QUUu+2RBXcY0iPiF2F1AvtR/oQ7J/0JxJ3Ljg==" saltValue="EMIuOnNTx7SkatB92i+VDQ==" spinCount="100000" sheet="1" insertRows="0" insertHyperlinks="0"/>
  <mergeCells count="3">
    <mergeCell ref="A21:K21"/>
    <mergeCell ref="A22:K40"/>
    <mergeCell ref="C1:I3"/>
  </mergeCells>
  <conditionalFormatting sqref="A21:A22">
    <cfRule type="cellIs" dxfId="66" priority="1" operator="equal">
      <formula>"Enter"</formula>
    </cfRule>
  </conditionalFormatting>
  <dataValidations xWindow="1284" yWindow="483" count="14">
    <dataValidation type="custom" allowBlank="1" showInputMessage="1" showErrorMessage="1" errorTitle="CAN NOT EDIT" error="You can not edit his cell" sqref="A21:K21 A1:K4" xr:uid="{A4C62B42-A51F-4DAC-859C-4BE492D66420}">
      <formula1>LEN(A1)=""</formula1>
    </dataValidation>
    <dataValidation allowBlank="1" showInputMessage="1" showErrorMessage="1" error="Start Entering &quot;JOB CODE&quot;" prompt="Do not input. Start entering the Job code." sqref="A5" xr:uid="{6814BA31-F8AB-468F-8E83-892341E8E597}"/>
    <dataValidation allowBlank="1" showInputMessage="1" showErrorMessage="1" promptTitle="Enter Cut Size" prompt="Please enter length of the extrusion required._x000a_The unit of measure for cut size is Inches." sqref="F5" xr:uid="{03A47992-7A13-4069-9879-1E309424D77D}"/>
    <dataValidation allowBlank="1" showInputMessage="1" showErrorMessage="1" promptTitle="Please enter Floor#" prompt="Enter floor# for this line item." sqref="C5:C20" xr:uid="{8E27DAB1-1072-4FD4-B1B0-B1CC8C2CB780}"/>
    <dataValidation allowBlank="1" showInputMessage="1" showErrorMessage="1" promptTitle="Please enter Tag#" prompt="Enter Tag# for this line item." sqref="D5:D20" xr:uid="{9A227D42-CDA2-4C35-AD47-FF481C8C7DF2}"/>
    <dataValidation type="custom" allowBlank="1" showInputMessage="1" showErrorMessage="1" error="Start Entering &quot;JOB CODE&quot;" prompt="Do not input. Start entering the Job code." sqref="A6:A20" xr:uid="{D371BAE7-8AF7-44AF-B337-7433DC5F100B}">
      <formula1>LEN(A6)=""</formula1>
    </dataValidation>
    <dataValidation allowBlank="1" showInputMessage="1" showErrorMessage="1" promptTitle="Enter Die/Part #" prompt="Please enter Die Part #. For example : QUE-141._x000a__x000a_If rolled extrusion assembly is required, please enter as _x000a_QUE-141 + QUE-142." sqref="G5:G20" xr:uid="{EC334FEB-4D8C-4ADE-BE2A-CC4CF5F7A1CF}"/>
    <dataValidation allowBlank="1" showInputMessage="1" showErrorMessage="1" promptTitle="Enter Quantity" prompt="Please enter the quantity required for this line item." sqref="E5:E20" xr:uid="{34BFB3AC-C41F-4C6C-87AE-07BE0E7A778F}"/>
    <dataValidation allowBlank="1" showInputMessage="1" showErrorMessage="1" promptTitle="Enter Cut Size" prompt="Please enter length of the extrusion required._x000a_The unit of measure for cut size is Feet." sqref="F6:F20" xr:uid="{2E05108B-3077-427E-8717-93F7FDAAA74C}"/>
    <dataValidation allowBlank="1" showInputMessage="1" showErrorMessage="1" promptTitle="Enter Die description" prompt="Please write die description such as Jamb extrusion, Awning Extrusion etc..," sqref="H5:H20" xr:uid="{89780E98-C8D5-49B8-BC86-DEC8B81A05E6}"/>
    <dataValidation allowBlank="1" showInputMessage="1" showErrorMessage="1" promptTitle="Enter Exterior Colour" prompt="Please enter exterior colour if applicable." sqref="I5:I20" xr:uid="{97DFDD7D-BDF5-46BB-B0FD-A148425D58C8}"/>
    <dataValidation allowBlank="1" showInputMessage="1" showErrorMessage="1" promptTitle="Enter Interior colour" prompt="Please enter the interior colour if applicable." sqref="J5:J20" xr:uid="{B51348FF-A869-4B36-A42D-ED868B2D50DD}"/>
    <dataValidation allowBlank="1" showInputMessage="1" showErrorMessage="1" promptTitle="Enter notes or comments" prompt="Use this field to enter details which can be helpful for the service team to process this SR." sqref="K5:K20" xr:uid="{00E6EA3A-F34E-4037-B9FC-39DC6938F59C}"/>
    <dataValidation allowBlank="1" showInputMessage="1" showErrorMessage="1" promptTitle="Please enter Job Code" prompt="Enter 3 letter parent or child code based on the colour that is needed." sqref="B5:B20" xr:uid="{D52BF19D-428F-42A1-99E5-D360112E1319}"/>
  </dataValidations>
  <printOptions horizontalCentered="1"/>
  <pageMargins left="0.19685039370078741" right="0.19685039370078741" top="0" bottom="0.39370078740157483" header="0" footer="0"/>
  <pageSetup scale="39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0000"/>
    <pageSetUpPr fitToPage="1"/>
  </sheetPr>
  <dimension ref="A1:K48"/>
  <sheetViews>
    <sheetView showGridLines="0" zoomScale="70" zoomScaleNormal="70" zoomScaleSheetLayoutView="70" workbookViewId="0">
      <pane ySplit="4" topLeftCell="A7" activePane="bottomLeft" state="frozen"/>
      <selection activeCell="C7" sqref="C7"/>
      <selection pane="bottomLeft" activeCell="C7" sqref="C7"/>
    </sheetView>
  </sheetViews>
  <sheetFormatPr defaultColWidth="9.140625" defaultRowHeight="15" x14ac:dyDescent="0.25"/>
  <cols>
    <col min="1" max="6" width="25.7109375" style="7" customWidth="1"/>
    <col min="7" max="7" width="56.5703125" style="7" bestFit="1" customWidth="1"/>
    <col min="8" max="10" width="25.7109375" style="7" customWidth="1"/>
    <col min="11" max="11" width="43.85546875" style="7" customWidth="1"/>
    <col min="12" max="16384" width="9.140625" style="7"/>
  </cols>
  <sheetData>
    <row r="1" spans="1:11" ht="24.95" customHeight="1" x14ac:dyDescent="0.25">
      <c r="A1" s="94"/>
      <c r="B1" s="95"/>
      <c r="C1" s="353" t="s">
        <v>26</v>
      </c>
      <c r="D1" s="353"/>
      <c r="E1" s="353"/>
      <c r="F1" s="353"/>
      <c r="G1" s="353"/>
      <c r="H1" s="353"/>
      <c r="I1" s="353"/>
      <c r="J1" s="95"/>
      <c r="K1" s="96"/>
    </row>
    <row r="2" spans="1:11" ht="24.95" customHeight="1" x14ac:dyDescent="0.25">
      <c r="A2" s="97"/>
      <c r="B2" s="98"/>
      <c r="C2" s="354"/>
      <c r="D2" s="354"/>
      <c r="E2" s="354"/>
      <c r="F2" s="354"/>
      <c r="G2" s="354"/>
      <c r="H2" s="354"/>
      <c r="I2" s="354"/>
      <c r="J2" s="184" t="s">
        <v>34</v>
      </c>
      <c r="K2" s="185">
        <f>'SR Form'!F7</f>
        <v>0</v>
      </c>
    </row>
    <row r="3" spans="1:11" ht="24.95" customHeight="1" thickBot="1" x14ac:dyDescent="0.3">
      <c r="A3" s="100"/>
      <c r="B3" s="101"/>
      <c r="C3" s="355"/>
      <c r="D3" s="355"/>
      <c r="E3" s="355"/>
      <c r="F3" s="355"/>
      <c r="G3" s="355"/>
      <c r="H3" s="355"/>
      <c r="I3" s="355"/>
      <c r="J3" s="101"/>
      <c r="K3" s="102"/>
    </row>
    <row r="4" spans="1:11" ht="35.1" customHeight="1" thickBot="1" x14ac:dyDescent="0.3">
      <c r="A4" s="197" t="s">
        <v>35</v>
      </c>
      <c r="B4" s="197" t="s">
        <v>36</v>
      </c>
      <c r="C4" s="197" t="s">
        <v>37</v>
      </c>
      <c r="D4" s="197" t="s">
        <v>38</v>
      </c>
      <c r="E4" s="197" t="s">
        <v>39</v>
      </c>
      <c r="F4" s="198" t="s">
        <v>47</v>
      </c>
      <c r="G4" s="198" t="s">
        <v>48</v>
      </c>
      <c r="H4" s="198" t="s">
        <v>49</v>
      </c>
      <c r="I4" s="198" t="s">
        <v>43</v>
      </c>
      <c r="J4" s="198" t="s">
        <v>44</v>
      </c>
      <c r="K4" s="187" t="s">
        <v>45</v>
      </c>
    </row>
    <row r="5" spans="1:11" ht="24.95" customHeight="1" x14ac:dyDescent="0.25">
      <c r="A5" s="199" t="str">
        <f>IF(ISBLANK(B5),"",ROW()-4)</f>
        <v/>
      </c>
      <c r="B5" s="200"/>
      <c r="C5" s="200"/>
      <c r="D5" s="200"/>
      <c r="E5" s="200"/>
      <c r="F5" s="200"/>
      <c r="G5" s="200"/>
      <c r="H5" s="200"/>
      <c r="I5" s="200"/>
      <c r="J5" s="201"/>
      <c r="K5" s="191"/>
    </row>
    <row r="6" spans="1:11" ht="24.95" customHeight="1" x14ac:dyDescent="0.25">
      <c r="A6" s="202" t="str">
        <f t="shared" ref="A6:A19" si="0">IF(ISBLANK(B6),"",ROW()-4)</f>
        <v/>
      </c>
      <c r="B6" s="193"/>
      <c r="C6" s="203"/>
      <c r="D6" s="203"/>
      <c r="E6" s="203"/>
      <c r="F6" s="203"/>
      <c r="G6" s="193"/>
      <c r="H6" s="203"/>
      <c r="I6" s="203"/>
      <c r="J6" s="204"/>
      <c r="K6" s="194"/>
    </row>
    <row r="7" spans="1:11" ht="24.95" customHeight="1" x14ac:dyDescent="0.25">
      <c r="A7" s="205" t="str">
        <f t="shared" si="0"/>
        <v/>
      </c>
      <c r="B7" s="195"/>
      <c r="C7" s="206"/>
      <c r="D7" s="206"/>
      <c r="E7" s="206"/>
      <c r="F7" s="206"/>
      <c r="G7" s="195"/>
      <c r="H7" s="206"/>
      <c r="I7" s="206"/>
      <c r="J7" s="207"/>
      <c r="K7" s="196"/>
    </row>
    <row r="8" spans="1:11" ht="24.95" customHeight="1" x14ac:dyDescent="0.25">
      <c r="A8" s="202" t="str">
        <f t="shared" si="0"/>
        <v/>
      </c>
      <c r="B8" s="193"/>
      <c r="C8" s="203"/>
      <c r="D8" s="203"/>
      <c r="E8" s="203"/>
      <c r="F8" s="203"/>
      <c r="G8" s="193"/>
      <c r="H8" s="203"/>
      <c r="I8" s="203"/>
      <c r="J8" s="204"/>
      <c r="K8" s="194"/>
    </row>
    <row r="9" spans="1:11" ht="24.95" customHeight="1" x14ac:dyDescent="0.25">
      <c r="A9" s="205" t="str">
        <f t="shared" si="0"/>
        <v/>
      </c>
      <c r="B9" s="195"/>
      <c r="C9" s="206"/>
      <c r="D9" s="206"/>
      <c r="E9" s="206"/>
      <c r="F9" s="206"/>
      <c r="G9" s="195"/>
      <c r="H9" s="206"/>
      <c r="I9" s="206"/>
      <c r="J9" s="207"/>
      <c r="K9" s="196"/>
    </row>
    <row r="10" spans="1:11" ht="24.95" customHeight="1" x14ac:dyDescent="0.25">
      <c r="A10" s="202" t="str">
        <f t="shared" si="0"/>
        <v/>
      </c>
      <c r="B10" s="193"/>
      <c r="C10" s="203"/>
      <c r="D10" s="203"/>
      <c r="E10" s="203"/>
      <c r="F10" s="203"/>
      <c r="G10" s="193"/>
      <c r="H10" s="203"/>
      <c r="I10" s="203"/>
      <c r="J10" s="204"/>
      <c r="K10" s="194"/>
    </row>
    <row r="11" spans="1:11" ht="24.95" customHeight="1" x14ac:dyDescent="0.25">
      <c r="A11" s="205" t="str">
        <f t="shared" si="0"/>
        <v/>
      </c>
      <c r="B11" s="195"/>
      <c r="C11" s="206"/>
      <c r="D11" s="206"/>
      <c r="E11" s="206"/>
      <c r="F11" s="206"/>
      <c r="G11" s="195"/>
      <c r="H11" s="206"/>
      <c r="I11" s="206"/>
      <c r="J11" s="207"/>
      <c r="K11" s="196"/>
    </row>
    <row r="12" spans="1:11" ht="24.95" customHeight="1" x14ac:dyDescent="0.25">
      <c r="A12" s="202" t="str">
        <f t="shared" si="0"/>
        <v/>
      </c>
      <c r="B12" s="193"/>
      <c r="C12" s="203"/>
      <c r="D12" s="203"/>
      <c r="E12" s="203"/>
      <c r="F12" s="203"/>
      <c r="G12" s="193"/>
      <c r="H12" s="203"/>
      <c r="I12" s="203"/>
      <c r="J12" s="204"/>
      <c r="K12" s="194"/>
    </row>
    <row r="13" spans="1:11" ht="24.95" customHeight="1" x14ac:dyDescent="0.25">
      <c r="A13" s="205" t="str">
        <f t="shared" si="0"/>
        <v/>
      </c>
      <c r="B13" s="195"/>
      <c r="C13" s="206"/>
      <c r="D13" s="206"/>
      <c r="E13" s="206"/>
      <c r="F13" s="206"/>
      <c r="G13" s="195"/>
      <c r="H13" s="206"/>
      <c r="I13" s="206"/>
      <c r="J13" s="207"/>
      <c r="K13" s="196"/>
    </row>
    <row r="14" spans="1:11" ht="24.95" customHeight="1" x14ac:dyDescent="0.25">
      <c r="A14" s="202" t="str">
        <f t="shared" si="0"/>
        <v/>
      </c>
      <c r="B14" s="193"/>
      <c r="C14" s="203"/>
      <c r="D14" s="203"/>
      <c r="E14" s="203"/>
      <c r="F14" s="203"/>
      <c r="G14" s="193"/>
      <c r="H14" s="203"/>
      <c r="I14" s="203"/>
      <c r="J14" s="204"/>
      <c r="K14" s="194"/>
    </row>
    <row r="15" spans="1:11" ht="24.95" customHeight="1" x14ac:dyDescent="0.25">
      <c r="A15" s="205" t="str">
        <f t="shared" si="0"/>
        <v/>
      </c>
      <c r="B15" s="195"/>
      <c r="C15" s="206"/>
      <c r="D15" s="206"/>
      <c r="E15" s="206"/>
      <c r="F15" s="206"/>
      <c r="G15" s="195"/>
      <c r="H15" s="206"/>
      <c r="I15" s="206"/>
      <c r="J15" s="207"/>
      <c r="K15" s="196"/>
    </row>
    <row r="16" spans="1:11" ht="24.95" customHeight="1" x14ac:dyDescent="0.25">
      <c r="A16" s="202" t="str">
        <f t="shared" si="0"/>
        <v/>
      </c>
      <c r="B16" s="193"/>
      <c r="C16" s="203"/>
      <c r="D16" s="203"/>
      <c r="E16" s="203"/>
      <c r="F16" s="203"/>
      <c r="G16" s="193"/>
      <c r="H16" s="203"/>
      <c r="I16" s="203"/>
      <c r="J16" s="204"/>
      <c r="K16" s="194"/>
    </row>
    <row r="17" spans="1:11" ht="24.95" customHeight="1" x14ac:dyDescent="0.25">
      <c r="A17" s="205" t="str">
        <f t="shared" si="0"/>
        <v/>
      </c>
      <c r="B17" s="195"/>
      <c r="C17" s="206"/>
      <c r="D17" s="206"/>
      <c r="E17" s="206"/>
      <c r="F17" s="206"/>
      <c r="G17" s="195"/>
      <c r="H17" s="206"/>
      <c r="I17" s="206"/>
      <c r="J17" s="207"/>
      <c r="K17" s="196"/>
    </row>
    <row r="18" spans="1:11" ht="24.95" customHeight="1" x14ac:dyDescent="0.25">
      <c r="A18" s="202" t="str">
        <f t="shared" si="0"/>
        <v/>
      </c>
      <c r="B18" s="193"/>
      <c r="C18" s="203"/>
      <c r="D18" s="203"/>
      <c r="E18" s="203"/>
      <c r="F18" s="203"/>
      <c r="G18" s="193"/>
      <c r="H18" s="203"/>
      <c r="I18" s="203"/>
      <c r="J18" s="204"/>
      <c r="K18" s="194"/>
    </row>
    <row r="19" spans="1:11" ht="24.95" customHeight="1" thickBot="1" x14ac:dyDescent="0.3">
      <c r="A19" s="208" t="str">
        <f t="shared" si="0"/>
        <v/>
      </c>
      <c r="B19" s="209"/>
      <c r="C19" s="209"/>
      <c r="D19" s="209"/>
      <c r="E19" s="209"/>
      <c r="F19" s="209"/>
      <c r="G19" s="209"/>
      <c r="H19" s="209"/>
      <c r="I19" s="209"/>
      <c r="J19" s="209"/>
      <c r="K19" s="210"/>
    </row>
    <row r="20" spans="1:11" x14ac:dyDescent="0.25">
      <c r="A20" s="167"/>
      <c r="K20" s="91"/>
    </row>
    <row r="21" spans="1:11" x14ac:dyDescent="0.25">
      <c r="A21" s="167"/>
      <c r="K21" s="91"/>
    </row>
    <row r="22" spans="1:11" x14ac:dyDescent="0.25">
      <c r="A22" s="167"/>
      <c r="K22" s="91"/>
    </row>
    <row r="23" spans="1:11" ht="15.75" thickBot="1" x14ac:dyDescent="0.3">
      <c r="A23" s="167"/>
      <c r="K23" s="91"/>
    </row>
    <row r="24" spans="1:11" ht="23.25" customHeight="1" thickBot="1" x14ac:dyDescent="0.3">
      <c r="A24" s="356" t="s">
        <v>46</v>
      </c>
      <c r="B24" s="357"/>
      <c r="C24" s="357"/>
      <c r="D24" s="357"/>
      <c r="E24" s="357"/>
      <c r="F24" s="357"/>
      <c r="G24" s="357"/>
      <c r="H24" s="357"/>
      <c r="I24" s="357"/>
      <c r="J24" s="357"/>
      <c r="K24" s="358"/>
    </row>
    <row r="25" spans="1:11" ht="15" customHeight="1" x14ac:dyDescent="0.25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90"/>
    </row>
    <row r="26" spans="1:11" ht="15" customHeight="1" x14ac:dyDescent="0.25">
      <c r="A26" s="84"/>
      <c r="B26" s="63"/>
      <c r="C26" s="63"/>
      <c r="D26" s="63"/>
      <c r="E26" s="63"/>
      <c r="F26" s="63"/>
      <c r="G26" s="63"/>
      <c r="H26" s="63"/>
      <c r="I26" s="63"/>
      <c r="J26" s="63"/>
      <c r="K26" s="91"/>
    </row>
    <row r="27" spans="1:11" ht="15" customHeight="1" x14ac:dyDescent="0.25">
      <c r="A27" s="84"/>
      <c r="B27" s="63"/>
      <c r="C27" s="63"/>
      <c r="D27" s="63"/>
      <c r="E27" s="63"/>
      <c r="F27" s="63"/>
      <c r="G27" s="63"/>
      <c r="H27" s="63"/>
      <c r="I27" s="63"/>
      <c r="J27" s="63"/>
      <c r="K27" s="91"/>
    </row>
    <row r="28" spans="1:11" ht="15" customHeight="1" x14ac:dyDescent="0.25">
      <c r="A28" s="84"/>
      <c r="B28" s="63"/>
      <c r="C28" s="63"/>
      <c r="D28" s="63"/>
      <c r="E28" s="63"/>
      <c r="F28" s="63"/>
      <c r="G28" s="63"/>
      <c r="H28" s="63"/>
      <c r="I28" s="63"/>
      <c r="J28" s="63"/>
      <c r="K28" s="91"/>
    </row>
    <row r="29" spans="1:11" ht="15" customHeight="1" x14ac:dyDescent="0.25">
      <c r="A29" s="84"/>
      <c r="B29" s="63"/>
      <c r="C29" s="63"/>
      <c r="D29" s="63"/>
      <c r="E29" s="63"/>
      <c r="F29" s="63"/>
      <c r="G29" s="63"/>
      <c r="H29" s="63"/>
      <c r="I29" s="63"/>
      <c r="J29" s="63"/>
      <c r="K29" s="91"/>
    </row>
    <row r="30" spans="1:11" ht="15" customHeight="1" x14ac:dyDescent="0.25">
      <c r="A30" s="84"/>
      <c r="B30" s="63"/>
      <c r="C30" s="63"/>
      <c r="D30" s="63"/>
      <c r="E30" s="63"/>
      <c r="F30" s="63"/>
      <c r="G30" s="63"/>
      <c r="H30" s="63"/>
      <c r="I30" s="63"/>
      <c r="J30" s="63"/>
      <c r="K30" s="91"/>
    </row>
    <row r="31" spans="1:11" ht="15" customHeight="1" x14ac:dyDescent="0.25">
      <c r="A31" s="84"/>
      <c r="B31" s="63"/>
      <c r="C31" s="63"/>
      <c r="D31" s="63"/>
      <c r="E31" s="63"/>
      <c r="F31" s="63"/>
      <c r="G31" s="63"/>
      <c r="H31" s="63"/>
      <c r="I31" s="63"/>
      <c r="J31" s="63"/>
      <c r="K31" s="91"/>
    </row>
    <row r="32" spans="1:11" ht="15" customHeight="1" x14ac:dyDescent="0.25">
      <c r="A32" s="84"/>
      <c r="B32" s="63"/>
      <c r="C32" s="63"/>
      <c r="D32" s="63"/>
      <c r="E32" s="63"/>
      <c r="F32" s="63"/>
      <c r="G32" s="63"/>
      <c r="H32" s="63"/>
      <c r="I32" s="63"/>
      <c r="J32" s="63"/>
      <c r="K32" s="91"/>
    </row>
    <row r="33" spans="1:11" ht="15" customHeight="1" x14ac:dyDescent="0.25">
      <c r="A33" s="84"/>
      <c r="B33" s="63"/>
      <c r="C33" s="63"/>
      <c r="D33" s="63"/>
      <c r="E33" s="63"/>
      <c r="F33" s="63"/>
      <c r="G33" s="63"/>
      <c r="H33" s="63"/>
      <c r="I33" s="63"/>
      <c r="J33" s="63"/>
      <c r="K33" s="91"/>
    </row>
    <row r="34" spans="1:11" ht="15" customHeight="1" x14ac:dyDescent="0.25">
      <c r="A34" s="84"/>
      <c r="B34" s="63"/>
      <c r="C34" s="63"/>
      <c r="D34" s="63"/>
      <c r="E34" s="63"/>
      <c r="F34" s="63"/>
      <c r="G34" s="63"/>
      <c r="H34" s="63"/>
      <c r="I34" s="63"/>
      <c r="J34" s="63"/>
      <c r="K34" s="91"/>
    </row>
    <row r="35" spans="1:11" ht="15" customHeight="1" x14ac:dyDescent="0.25">
      <c r="A35" s="84"/>
      <c r="B35" s="63"/>
      <c r="C35" s="63"/>
      <c r="D35" s="63"/>
      <c r="E35" s="63"/>
      <c r="F35" s="63"/>
      <c r="G35" s="63"/>
      <c r="H35" s="63"/>
      <c r="I35" s="63"/>
      <c r="J35" s="63"/>
      <c r="K35" s="91"/>
    </row>
    <row r="36" spans="1:11" ht="15" customHeight="1" x14ac:dyDescent="0.25">
      <c r="A36" s="84"/>
      <c r="B36" s="63"/>
      <c r="C36" s="63"/>
      <c r="D36" s="63"/>
      <c r="E36" s="63"/>
      <c r="F36" s="63"/>
      <c r="G36" s="63"/>
      <c r="H36" s="63"/>
      <c r="I36" s="63"/>
      <c r="J36" s="63"/>
      <c r="K36" s="91"/>
    </row>
    <row r="37" spans="1:11" ht="15" customHeight="1" x14ac:dyDescent="0.25">
      <c r="A37" s="84"/>
      <c r="B37" s="63"/>
      <c r="C37" s="63"/>
      <c r="D37" s="63"/>
      <c r="E37" s="63"/>
      <c r="F37" s="63"/>
      <c r="G37" s="63"/>
      <c r="H37" s="63"/>
      <c r="I37" s="63"/>
      <c r="J37" s="63"/>
      <c r="K37" s="91"/>
    </row>
    <row r="38" spans="1:11" ht="15" customHeight="1" x14ac:dyDescent="0.25">
      <c r="A38" s="84"/>
      <c r="B38" s="63"/>
      <c r="C38" s="63"/>
      <c r="D38" s="63"/>
      <c r="E38" s="63"/>
      <c r="F38" s="63"/>
      <c r="G38" s="63"/>
      <c r="H38" s="63"/>
      <c r="I38" s="63"/>
      <c r="J38" s="63"/>
      <c r="K38" s="91"/>
    </row>
    <row r="39" spans="1:11" ht="15" customHeight="1" x14ac:dyDescent="0.25">
      <c r="A39" s="84"/>
      <c r="B39" s="63"/>
      <c r="C39" s="63"/>
      <c r="D39" s="63"/>
      <c r="E39" s="63"/>
      <c r="F39" s="63"/>
      <c r="G39" s="63"/>
      <c r="H39" s="63"/>
      <c r="I39" s="63"/>
      <c r="J39" s="63"/>
      <c r="K39" s="91"/>
    </row>
    <row r="40" spans="1:11" ht="15" customHeight="1" x14ac:dyDescent="0.25">
      <c r="A40" s="84"/>
      <c r="B40" s="63"/>
      <c r="C40" s="63"/>
      <c r="D40" s="63"/>
      <c r="E40" s="63"/>
      <c r="F40" s="63"/>
      <c r="G40" s="63"/>
      <c r="H40" s="63"/>
      <c r="I40" s="63"/>
      <c r="J40" s="63"/>
      <c r="K40" s="91"/>
    </row>
    <row r="41" spans="1:11" ht="15" customHeight="1" x14ac:dyDescent="0.25">
      <c r="A41" s="84"/>
      <c r="B41" s="63"/>
      <c r="C41" s="63"/>
      <c r="D41" s="63"/>
      <c r="E41" s="63"/>
      <c r="F41" s="63"/>
      <c r="G41" s="63"/>
      <c r="H41" s="63"/>
      <c r="I41" s="63"/>
      <c r="J41" s="63"/>
      <c r="K41" s="91"/>
    </row>
    <row r="42" spans="1:11" ht="15" customHeight="1" x14ac:dyDescent="0.25">
      <c r="A42" s="84"/>
      <c r="B42" s="63"/>
      <c r="C42" s="63"/>
      <c r="D42" s="63"/>
      <c r="E42" s="63"/>
      <c r="F42" s="63"/>
      <c r="G42" s="63"/>
      <c r="H42" s="63"/>
      <c r="I42" s="63"/>
      <c r="J42" s="63"/>
      <c r="K42" s="91"/>
    </row>
    <row r="43" spans="1:11" ht="15" customHeight="1" x14ac:dyDescent="0.25">
      <c r="A43" s="84"/>
      <c r="B43" s="63"/>
      <c r="C43" s="63"/>
      <c r="D43" s="63"/>
      <c r="E43" s="63"/>
      <c r="F43" s="63"/>
      <c r="G43" s="63"/>
      <c r="H43" s="63"/>
      <c r="I43" s="63"/>
      <c r="J43" s="63"/>
      <c r="K43" s="91"/>
    </row>
    <row r="44" spans="1:11" ht="15" customHeight="1" x14ac:dyDescent="0.25">
      <c r="A44" s="84"/>
      <c r="B44" s="63"/>
      <c r="C44" s="63"/>
      <c r="D44" s="63"/>
      <c r="E44" s="63"/>
      <c r="F44" s="63"/>
      <c r="G44" s="63"/>
      <c r="H44" s="63"/>
      <c r="I44" s="63"/>
      <c r="J44" s="63"/>
      <c r="K44" s="91"/>
    </row>
    <row r="45" spans="1:11" ht="15" customHeight="1" x14ac:dyDescent="0.25">
      <c r="A45" s="84"/>
      <c r="B45" s="63"/>
      <c r="C45" s="63"/>
      <c r="D45" s="63"/>
      <c r="E45" s="63"/>
      <c r="F45" s="63"/>
      <c r="G45" s="63"/>
      <c r="H45" s="63"/>
      <c r="I45" s="63"/>
      <c r="J45" s="63"/>
      <c r="K45" s="91"/>
    </row>
    <row r="46" spans="1:11" ht="15" customHeight="1" x14ac:dyDescent="0.25">
      <c r="A46" s="84"/>
      <c r="B46" s="63"/>
      <c r="C46" s="63"/>
      <c r="D46" s="63"/>
      <c r="E46" s="63"/>
      <c r="F46" s="63"/>
      <c r="G46" s="63"/>
      <c r="H46" s="63"/>
      <c r="I46" s="63"/>
      <c r="J46" s="63"/>
      <c r="K46" s="91"/>
    </row>
    <row r="47" spans="1:11" ht="15" customHeight="1" x14ac:dyDescent="0.25">
      <c r="A47" s="84"/>
      <c r="B47" s="63"/>
      <c r="C47" s="63"/>
      <c r="D47" s="63"/>
      <c r="E47" s="63"/>
      <c r="F47" s="63"/>
      <c r="G47" s="63"/>
      <c r="H47" s="63"/>
      <c r="I47" s="63"/>
      <c r="J47" s="63"/>
      <c r="K47" s="91"/>
    </row>
    <row r="48" spans="1:11" ht="15" customHeight="1" thickBot="1" x14ac:dyDescent="0.3">
      <c r="A48" s="85"/>
      <c r="B48" s="83"/>
      <c r="C48" s="83"/>
      <c r="D48" s="83"/>
      <c r="E48" s="83"/>
      <c r="F48" s="83"/>
      <c r="G48" s="83"/>
      <c r="H48" s="83"/>
      <c r="I48" s="83"/>
      <c r="J48" s="83"/>
      <c r="K48" s="92"/>
    </row>
  </sheetData>
  <sheetProtection algorithmName="SHA-512" hashValue="BX+yBJiYLaiia/U5WeXnlB4QoDVAXfqZwZKkSOu/yh6vVrr7pE2bt6TwsXve0pzGR7HEBuMHqY60AOgY6VozDg==" saltValue="3fB4CSuFY/r/KtbxtVYw1g==" spinCount="100000" sheet="1" insertRows="0" insertHyperlinks="0"/>
  <mergeCells count="2">
    <mergeCell ref="C1:I3"/>
    <mergeCell ref="A24:K24"/>
  </mergeCells>
  <conditionalFormatting sqref="A24:A25">
    <cfRule type="cellIs" dxfId="65" priority="1" operator="equal">
      <formula>"Enter"</formula>
    </cfRule>
  </conditionalFormatting>
  <dataValidations xWindow="532" yWindow="468" count="12">
    <dataValidation type="custom" allowBlank="1" showInputMessage="1" showErrorMessage="1" errorTitle="CAN NOT EDIT" error="You can not edit his cell" sqref="A2:K4 A1:L1 A24:L24" xr:uid="{0F62DA4D-E831-4E1D-86D3-C6FEA7417BE2}">
      <formula1>LEN(A1)=""</formula1>
    </dataValidation>
    <dataValidation allowBlank="1" showInputMessage="1" showErrorMessage="1" promptTitle="Please enter Floor#" prompt="Enter floor# for this line item." sqref="C5:C19" xr:uid="{F9B68DDD-B03B-4D5C-BD0F-0F3AF94EB0EA}"/>
    <dataValidation allowBlank="1" showInputMessage="1" showErrorMessage="1" promptTitle="Please enter Tag#" prompt="Enter Tag# for this line item." sqref="D5:D19" xr:uid="{598FB1CC-B86F-4B47-A061-35B5560BB4EC}"/>
    <dataValidation allowBlank="1" showInputMessage="1" showErrorMessage="1" promptTitle="Enter Quantity" prompt="Please enter the quantity required for this line item." sqref="E5:E19" xr:uid="{EEF01FAA-FEDF-4021-95C9-39244336B380}"/>
    <dataValidation allowBlank="1" showInputMessage="1" showErrorMessage="1" promptTitle="Enter Part # for Hardware" prompt="Please enter Part # for required hardware component._x000a_" sqref="F5:F19" xr:uid="{57062DBF-A94D-498B-8B51-258C710D1167}"/>
    <dataValidation allowBlank="1" showInputMessage="1" showErrorMessage="1" promptTitle="Enter Die description" prompt="Please write part description." sqref="G5:G19" xr:uid="{6505A941-62EA-4ECA-B131-3E635EC02D2A}"/>
    <dataValidation allowBlank="1" showInputMessage="1" showErrorMessage="1" promptTitle="Please write part detail" prompt="Enter where the component is going to be used._x000a_For example : If handle is required for swing door, please type &quot;Swing Door&quot; here." sqref="H5:H19" xr:uid="{2A604805-F809-47B8-817B-9910F42342C8}"/>
    <dataValidation allowBlank="1" showInputMessage="1" showErrorMessage="1" promptTitle="Enter Exterior Colour" prompt="Please enter exterior colour if applicable." sqref="I5:I19" xr:uid="{77D7BEDA-8CF5-4514-82C3-754F4FDD1576}"/>
    <dataValidation allowBlank="1" showInputMessage="1" showErrorMessage="1" promptTitle="Enter Interior colour" prompt="Please enter the interior colour if applicable." sqref="J5:J19" xr:uid="{51B07ACD-18AF-4287-85BB-98C8E00C5602}"/>
    <dataValidation allowBlank="1" showInputMessage="1" showErrorMessage="1" promptTitle="Enter notes or comments" prompt="Mention Reason or Use this field to enter details which can be helpful for the service team to process this SR." sqref="K5:K19" xr:uid="{7C58D90A-6ADD-4713-A569-762DB3596414}"/>
    <dataValidation type="custom" allowBlank="1" showInputMessage="1" showErrorMessage="1" error="Start Entering &quot;JOB CODE&quot;" prompt="Do not input. Start entering the Job code." sqref="A5:A19" xr:uid="{3ED09A2C-4B6D-4DB7-B676-20FE6375F663}">
      <formula1>LEN(A5)=""</formula1>
    </dataValidation>
    <dataValidation allowBlank="1" showInputMessage="1" showErrorMessage="1" promptTitle="Please enter Job Code" prompt="Enter 3 letter parent or child code based on the colour that is needed." sqref="B5:B19" xr:uid="{3E08A1B4-49BA-4C05-A275-646BF35FFE1D}"/>
  </dataValidations>
  <printOptions horizontalCentered="1"/>
  <pageMargins left="0.19685039370078741" right="0.19685039370078741" top="0" bottom="0.39370078740157483" header="0" footer="0"/>
  <pageSetup scale="41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D7FA5-B39B-431F-A0E2-A0CD26083FDC}">
  <sheetPr codeName="Sheet9">
    <tabColor rgb="FF7030A0"/>
    <pageSetUpPr fitToPage="1"/>
  </sheetPr>
  <dimension ref="A1:M48"/>
  <sheetViews>
    <sheetView showGridLines="0" zoomScale="80" zoomScaleNormal="80" workbookViewId="0">
      <pane ySplit="4" topLeftCell="A5" activePane="bottomLeft" state="frozen"/>
      <selection activeCell="C7" sqref="C7"/>
      <selection pane="bottomLeft" activeCell="B10" sqref="B10"/>
    </sheetView>
  </sheetViews>
  <sheetFormatPr defaultRowHeight="15" x14ac:dyDescent="0.25"/>
  <cols>
    <col min="1" max="12" width="20.7109375" customWidth="1"/>
    <col min="13" max="13" width="40.42578125" customWidth="1"/>
  </cols>
  <sheetData>
    <row r="1" spans="1:13" s="7" customFormat="1" ht="18.75" customHeight="1" x14ac:dyDescent="0.25">
      <c r="A1" s="94"/>
      <c r="B1" s="109"/>
      <c r="C1" s="353" t="s">
        <v>30</v>
      </c>
      <c r="D1" s="353"/>
      <c r="E1" s="353"/>
      <c r="F1" s="353"/>
      <c r="G1" s="353"/>
      <c r="H1" s="353"/>
      <c r="I1" s="353"/>
      <c r="J1" s="353"/>
      <c r="K1" s="353"/>
      <c r="L1" s="112"/>
      <c r="M1" s="113"/>
    </row>
    <row r="2" spans="1:13" s="7" customFormat="1" ht="18.75" customHeight="1" x14ac:dyDescent="0.25">
      <c r="A2" s="97"/>
      <c r="B2" s="110"/>
      <c r="C2" s="354"/>
      <c r="D2" s="354"/>
      <c r="E2" s="354"/>
      <c r="F2" s="354"/>
      <c r="G2" s="354"/>
      <c r="H2" s="354"/>
      <c r="I2" s="354"/>
      <c r="J2" s="354"/>
      <c r="K2" s="354"/>
      <c r="L2" s="184" t="s">
        <v>34</v>
      </c>
      <c r="M2" s="185">
        <f>'SR Form'!F7</f>
        <v>0</v>
      </c>
    </row>
    <row r="3" spans="1:13" s="7" customFormat="1" ht="19.5" customHeight="1" thickBot="1" x14ac:dyDescent="0.3">
      <c r="A3" s="100"/>
      <c r="B3" s="111"/>
      <c r="C3" s="355"/>
      <c r="D3" s="355"/>
      <c r="E3" s="355"/>
      <c r="F3" s="355"/>
      <c r="G3" s="355"/>
      <c r="H3" s="355"/>
      <c r="I3" s="355"/>
      <c r="J3" s="355"/>
      <c r="K3" s="355"/>
      <c r="L3" s="101"/>
      <c r="M3" s="114"/>
    </row>
    <row r="4" spans="1:13" s="9" customFormat="1" ht="42.75" thickBot="1" x14ac:dyDescent="0.3">
      <c r="A4" s="186" t="s">
        <v>35</v>
      </c>
      <c r="B4" s="186" t="s">
        <v>36</v>
      </c>
      <c r="C4" s="186" t="s">
        <v>37</v>
      </c>
      <c r="D4" s="186" t="s">
        <v>38</v>
      </c>
      <c r="E4" s="186" t="s">
        <v>39</v>
      </c>
      <c r="F4" s="186" t="s">
        <v>50</v>
      </c>
      <c r="G4" s="186" t="s">
        <v>51</v>
      </c>
      <c r="H4" s="186" t="s">
        <v>52</v>
      </c>
      <c r="I4" s="186" t="s">
        <v>53</v>
      </c>
      <c r="J4" s="186" t="s">
        <v>44</v>
      </c>
      <c r="K4" s="186" t="s">
        <v>43</v>
      </c>
      <c r="L4" s="186" t="s">
        <v>54</v>
      </c>
      <c r="M4" s="186" t="s">
        <v>45</v>
      </c>
    </row>
    <row r="5" spans="1:13" s="7" customFormat="1" ht="24.95" customHeight="1" x14ac:dyDescent="0.25">
      <c r="A5" s="188" t="str">
        <f>IF(ISBLANK(B5),"",ROW()-4)</f>
        <v/>
      </c>
      <c r="B5" s="189"/>
      <c r="C5" s="189"/>
      <c r="D5" s="211"/>
      <c r="E5" s="212"/>
      <c r="F5" s="212"/>
      <c r="G5" s="189"/>
      <c r="H5" s="189"/>
      <c r="I5" s="219"/>
      <c r="J5" s="213"/>
      <c r="K5" s="189"/>
      <c r="L5" s="214"/>
      <c r="M5" s="220"/>
    </row>
    <row r="6" spans="1:13" s="7" customFormat="1" ht="24.95" customHeight="1" x14ac:dyDescent="0.25">
      <c r="A6" s="192" t="str">
        <f t="shared" ref="A6:A18" si="0">IF(ISBLANK(B6),"",ROW()-4)</f>
        <v/>
      </c>
      <c r="B6" s="193"/>
      <c r="C6" s="193"/>
      <c r="D6" s="193"/>
      <c r="E6" s="215"/>
      <c r="F6" s="215"/>
      <c r="G6" s="193"/>
      <c r="H6" s="193"/>
      <c r="I6" s="193"/>
      <c r="J6" s="193"/>
      <c r="K6" s="193"/>
      <c r="L6" s="193"/>
      <c r="M6" s="221"/>
    </row>
    <row r="7" spans="1:13" s="7" customFormat="1" ht="24.95" customHeight="1" x14ac:dyDescent="0.25">
      <c r="A7" s="188" t="str">
        <f t="shared" si="0"/>
        <v/>
      </c>
      <c r="B7" s="195"/>
      <c r="C7" s="195"/>
      <c r="D7" s="195"/>
      <c r="E7" s="217"/>
      <c r="F7" s="217"/>
      <c r="G7" s="195"/>
      <c r="H7" s="195"/>
      <c r="I7" s="195"/>
      <c r="J7" s="195"/>
      <c r="K7" s="195"/>
      <c r="L7" s="195"/>
      <c r="M7" s="222"/>
    </row>
    <row r="8" spans="1:13" s="7" customFormat="1" ht="24.95" customHeight="1" x14ac:dyDescent="0.25">
      <c r="A8" s="192" t="str">
        <f t="shared" si="0"/>
        <v/>
      </c>
      <c r="B8" s="193"/>
      <c r="C8" s="193"/>
      <c r="D8" s="193"/>
      <c r="E8" s="215"/>
      <c r="F8" s="215"/>
      <c r="G8" s="193"/>
      <c r="H8" s="193"/>
      <c r="I8" s="193"/>
      <c r="J8" s="193"/>
      <c r="K8" s="193"/>
      <c r="L8" s="193"/>
      <c r="M8" s="221"/>
    </row>
    <row r="9" spans="1:13" s="7" customFormat="1" ht="24.95" customHeight="1" x14ac:dyDescent="0.25">
      <c r="A9" s="188" t="str">
        <f t="shared" si="0"/>
        <v/>
      </c>
      <c r="B9" s="195"/>
      <c r="C9" s="195"/>
      <c r="D9" s="195"/>
      <c r="E9" s="217"/>
      <c r="F9" s="217"/>
      <c r="G9" s="195"/>
      <c r="H9" s="195"/>
      <c r="I9" s="195"/>
      <c r="J9" s="195"/>
      <c r="K9" s="195"/>
      <c r="L9" s="195"/>
      <c r="M9" s="222"/>
    </row>
    <row r="10" spans="1:13" s="7" customFormat="1" ht="24.95" customHeight="1" x14ac:dyDescent="0.25">
      <c r="A10" s="192" t="str">
        <f t="shared" si="0"/>
        <v/>
      </c>
      <c r="B10" s="193"/>
      <c r="C10" s="193"/>
      <c r="D10" s="193"/>
      <c r="E10" s="215"/>
      <c r="F10" s="215"/>
      <c r="G10" s="193"/>
      <c r="H10" s="193"/>
      <c r="I10" s="193"/>
      <c r="J10" s="193"/>
      <c r="K10" s="193"/>
      <c r="L10" s="193"/>
      <c r="M10" s="221"/>
    </row>
    <row r="11" spans="1:13" s="7" customFormat="1" ht="24.95" customHeight="1" x14ac:dyDescent="0.25">
      <c r="A11" s="188" t="str">
        <f t="shared" si="0"/>
        <v/>
      </c>
      <c r="B11" s="195"/>
      <c r="C11" s="195"/>
      <c r="D11" s="195"/>
      <c r="E11" s="217"/>
      <c r="F11" s="217"/>
      <c r="G11" s="195"/>
      <c r="H11" s="195"/>
      <c r="I11" s="195"/>
      <c r="J11" s="195"/>
      <c r="K11" s="195"/>
      <c r="L11" s="195"/>
      <c r="M11" s="222"/>
    </row>
    <row r="12" spans="1:13" s="7" customFormat="1" ht="24.95" customHeight="1" x14ac:dyDescent="0.25">
      <c r="A12" s="192" t="str">
        <f t="shared" si="0"/>
        <v/>
      </c>
      <c r="B12" s="193"/>
      <c r="C12" s="193"/>
      <c r="D12" s="193"/>
      <c r="E12" s="215"/>
      <c r="F12" s="215"/>
      <c r="G12" s="193"/>
      <c r="H12" s="193"/>
      <c r="I12" s="193"/>
      <c r="J12" s="193"/>
      <c r="K12" s="193"/>
      <c r="L12" s="193"/>
      <c r="M12" s="221"/>
    </row>
    <row r="13" spans="1:13" s="7" customFormat="1" ht="24.95" customHeight="1" x14ac:dyDescent="0.25">
      <c r="A13" s="188" t="str">
        <f t="shared" si="0"/>
        <v/>
      </c>
      <c r="B13" s="195"/>
      <c r="C13" s="195"/>
      <c r="D13" s="195"/>
      <c r="E13" s="217"/>
      <c r="F13" s="217"/>
      <c r="G13" s="195"/>
      <c r="H13" s="195"/>
      <c r="I13" s="195"/>
      <c r="J13" s="195"/>
      <c r="K13" s="195"/>
      <c r="L13" s="195"/>
      <c r="M13" s="222"/>
    </row>
    <row r="14" spans="1:13" s="7" customFormat="1" ht="24.95" customHeight="1" x14ac:dyDescent="0.25">
      <c r="A14" s="192" t="str">
        <f t="shared" si="0"/>
        <v/>
      </c>
      <c r="B14" s="193"/>
      <c r="C14" s="193"/>
      <c r="D14" s="193"/>
      <c r="E14" s="215"/>
      <c r="F14" s="215"/>
      <c r="G14" s="193"/>
      <c r="H14" s="193"/>
      <c r="I14" s="193"/>
      <c r="J14" s="193"/>
      <c r="K14" s="193"/>
      <c r="L14" s="193"/>
      <c r="M14" s="221"/>
    </row>
    <row r="15" spans="1:13" s="7" customFormat="1" ht="24.95" customHeight="1" x14ac:dyDescent="0.25">
      <c r="A15" s="188" t="str">
        <f t="shared" si="0"/>
        <v/>
      </c>
      <c r="B15" s="195"/>
      <c r="C15" s="195"/>
      <c r="D15" s="195"/>
      <c r="E15" s="217"/>
      <c r="F15" s="217"/>
      <c r="G15" s="195"/>
      <c r="H15" s="195"/>
      <c r="I15" s="195"/>
      <c r="J15" s="195"/>
      <c r="K15" s="195"/>
      <c r="L15" s="195"/>
      <c r="M15" s="222"/>
    </row>
    <row r="16" spans="1:13" s="7" customFormat="1" ht="24.95" customHeight="1" x14ac:dyDescent="0.25">
      <c r="A16" s="192" t="str">
        <f t="shared" si="0"/>
        <v/>
      </c>
      <c r="B16" s="193"/>
      <c r="C16" s="193"/>
      <c r="D16" s="193"/>
      <c r="E16" s="215"/>
      <c r="F16" s="215"/>
      <c r="G16" s="193"/>
      <c r="H16" s="193"/>
      <c r="I16" s="193"/>
      <c r="J16" s="193"/>
      <c r="K16" s="193"/>
      <c r="L16" s="193"/>
      <c r="M16" s="221"/>
    </row>
    <row r="17" spans="1:13" s="7" customFormat="1" ht="24.95" customHeight="1" x14ac:dyDescent="0.25">
      <c r="A17" s="188" t="str">
        <f t="shared" si="0"/>
        <v/>
      </c>
      <c r="B17" s="195"/>
      <c r="C17" s="195"/>
      <c r="D17" s="195"/>
      <c r="E17" s="217"/>
      <c r="F17" s="217"/>
      <c r="G17" s="195"/>
      <c r="H17" s="195"/>
      <c r="I17" s="195"/>
      <c r="J17" s="195"/>
      <c r="K17" s="195"/>
      <c r="L17" s="195"/>
      <c r="M17" s="222"/>
    </row>
    <row r="18" spans="1:13" s="7" customFormat="1" ht="24.95" customHeight="1" thickBot="1" x14ac:dyDescent="0.3">
      <c r="A18" s="192" t="str">
        <f t="shared" si="0"/>
        <v/>
      </c>
      <c r="B18" s="193"/>
      <c r="C18" s="204"/>
      <c r="D18" s="204"/>
      <c r="E18" s="225"/>
      <c r="F18" s="215"/>
      <c r="G18" s="193"/>
      <c r="H18" s="193"/>
      <c r="I18" s="193"/>
      <c r="J18" s="193"/>
      <c r="K18" s="193"/>
      <c r="L18" s="193"/>
      <c r="M18" s="221"/>
    </row>
    <row r="19" spans="1:13" ht="22.5" customHeight="1" thickBot="1" x14ac:dyDescent="0.3">
      <c r="A19" s="223"/>
      <c r="C19" s="359" t="s">
        <v>55</v>
      </c>
      <c r="D19" s="360"/>
      <c r="E19" s="226">
        <f>SUM(E5:E18)</f>
        <v>0</v>
      </c>
      <c r="F19" s="73"/>
      <c r="M19" s="224"/>
    </row>
    <row r="20" spans="1:13" ht="15.75" thickBot="1" x14ac:dyDescent="0.3">
      <c r="A20" s="223"/>
      <c r="M20" s="224"/>
    </row>
    <row r="21" spans="1:13" ht="15" customHeight="1" x14ac:dyDescent="0.25">
      <c r="A21" s="361" t="s">
        <v>56</v>
      </c>
      <c r="B21" s="362"/>
      <c r="C21" s="362"/>
      <c r="D21" s="362"/>
      <c r="E21" s="362"/>
      <c r="F21" s="362"/>
      <c r="G21" s="362"/>
      <c r="H21" s="362"/>
      <c r="I21" s="362"/>
      <c r="J21" s="362"/>
      <c r="K21" s="362"/>
      <c r="L21" s="362"/>
      <c r="M21" s="363"/>
    </row>
    <row r="22" spans="1:13" ht="15.75" customHeight="1" thickBot="1" x14ac:dyDescent="0.3">
      <c r="A22" s="364"/>
      <c r="B22" s="365"/>
      <c r="C22" s="365"/>
      <c r="D22" s="365"/>
      <c r="E22" s="365"/>
      <c r="F22" s="365"/>
      <c r="G22" s="365"/>
      <c r="H22" s="365"/>
      <c r="I22" s="365"/>
      <c r="J22" s="365"/>
      <c r="K22" s="365"/>
      <c r="L22" s="365"/>
      <c r="M22" s="366"/>
    </row>
    <row r="23" spans="1:13" x14ac:dyDescent="0.25">
      <c r="A23" s="367"/>
      <c r="B23" s="368"/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9"/>
    </row>
    <row r="24" spans="1:13" x14ac:dyDescent="0.25">
      <c r="A24" s="370"/>
      <c r="B24" s="371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2"/>
    </row>
    <row r="25" spans="1:13" x14ac:dyDescent="0.25">
      <c r="A25" s="370"/>
      <c r="B25" s="371"/>
      <c r="C25" s="371"/>
      <c r="D25" s="371"/>
      <c r="E25" s="371"/>
      <c r="F25" s="371"/>
      <c r="G25" s="371"/>
      <c r="H25" s="371"/>
      <c r="I25" s="371"/>
      <c r="J25" s="371"/>
      <c r="K25" s="371"/>
      <c r="L25" s="371"/>
      <c r="M25" s="372"/>
    </row>
    <row r="26" spans="1:13" x14ac:dyDescent="0.25">
      <c r="A26" s="370"/>
      <c r="B26" s="371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72"/>
    </row>
    <row r="27" spans="1:13" x14ac:dyDescent="0.25">
      <c r="A27" s="370"/>
      <c r="B27" s="371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2"/>
    </row>
    <row r="28" spans="1:13" x14ac:dyDescent="0.25">
      <c r="A28" s="370"/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2"/>
    </row>
    <row r="29" spans="1:13" x14ac:dyDescent="0.25">
      <c r="A29" s="370"/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2"/>
    </row>
    <row r="30" spans="1:13" x14ac:dyDescent="0.25">
      <c r="A30" s="370"/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2"/>
    </row>
    <row r="31" spans="1:13" x14ac:dyDescent="0.25">
      <c r="A31" s="370"/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2"/>
    </row>
    <row r="32" spans="1:13" x14ac:dyDescent="0.25">
      <c r="A32" s="370"/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2"/>
    </row>
    <row r="33" spans="1:13" x14ac:dyDescent="0.25">
      <c r="A33" s="370"/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2"/>
    </row>
    <row r="34" spans="1:13" x14ac:dyDescent="0.25">
      <c r="A34" s="370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2"/>
    </row>
    <row r="35" spans="1:13" x14ac:dyDescent="0.25">
      <c r="A35" s="370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2"/>
    </row>
    <row r="36" spans="1:13" x14ac:dyDescent="0.25">
      <c r="A36" s="370"/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2"/>
    </row>
    <row r="37" spans="1:13" x14ac:dyDescent="0.25">
      <c r="A37" s="370"/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2"/>
    </row>
    <row r="38" spans="1:13" x14ac:dyDescent="0.25">
      <c r="A38" s="370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2"/>
    </row>
    <row r="39" spans="1:13" x14ac:dyDescent="0.25">
      <c r="A39" s="370"/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2"/>
    </row>
    <row r="40" spans="1:13" x14ac:dyDescent="0.25">
      <c r="A40" s="370"/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2"/>
    </row>
    <row r="41" spans="1:13" x14ac:dyDescent="0.25">
      <c r="A41" s="370"/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2"/>
    </row>
    <row r="42" spans="1:13" x14ac:dyDescent="0.25">
      <c r="A42" s="370"/>
      <c r="B42" s="371"/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2"/>
    </row>
    <row r="43" spans="1:13" x14ac:dyDescent="0.25">
      <c r="A43" s="370"/>
      <c r="B43" s="371"/>
      <c r="C43" s="371"/>
      <c r="D43" s="371"/>
      <c r="E43" s="371"/>
      <c r="F43" s="371"/>
      <c r="G43" s="371"/>
      <c r="H43" s="371"/>
      <c r="I43" s="371"/>
      <c r="J43" s="371"/>
      <c r="K43" s="371"/>
      <c r="L43" s="371"/>
      <c r="M43" s="372"/>
    </row>
    <row r="44" spans="1:13" x14ac:dyDescent="0.25">
      <c r="A44" s="370"/>
      <c r="B44" s="371"/>
      <c r="C44" s="371"/>
      <c r="D44" s="371"/>
      <c r="E44" s="371"/>
      <c r="F44" s="371"/>
      <c r="G44" s="371"/>
      <c r="H44" s="371"/>
      <c r="I44" s="371"/>
      <c r="J44" s="371"/>
      <c r="K44" s="371"/>
      <c r="L44" s="371"/>
      <c r="M44" s="372"/>
    </row>
    <row r="45" spans="1:13" x14ac:dyDescent="0.25">
      <c r="A45" s="370"/>
      <c r="B45" s="371"/>
      <c r="C45" s="371"/>
      <c r="D45" s="371"/>
      <c r="E45" s="371"/>
      <c r="F45" s="371"/>
      <c r="G45" s="371"/>
      <c r="H45" s="371"/>
      <c r="I45" s="371"/>
      <c r="J45" s="371"/>
      <c r="K45" s="371"/>
      <c r="L45" s="371"/>
      <c r="M45" s="372"/>
    </row>
    <row r="46" spans="1:13" x14ac:dyDescent="0.25">
      <c r="A46" s="370"/>
      <c r="B46" s="371"/>
      <c r="C46" s="371"/>
      <c r="D46" s="371"/>
      <c r="E46" s="371"/>
      <c r="F46" s="371"/>
      <c r="G46" s="371"/>
      <c r="H46" s="371"/>
      <c r="I46" s="371"/>
      <c r="J46" s="371"/>
      <c r="K46" s="371"/>
      <c r="L46" s="371"/>
      <c r="M46" s="372"/>
    </row>
    <row r="47" spans="1:13" x14ac:dyDescent="0.25">
      <c r="A47" s="370"/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  <c r="M47" s="372"/>
    </row>
    <row r="48" spans="1:13" ht="15.75" thickBot="1" x14ac:dyDescent="0.3">
      <c r="A48" s="373"/>
      <c r="B48" s="374"/>
      <c r="C48" s="374"/>
      <c r="D48" s="374"/>
      <c r="E48" s="374"/>
      <c r="F48" s="374"/>
      <c r="G48" s="374"/>
      <c r="H48" s="374"/>
      <c r="I48" s="374"/>
      <c r="J48" s="374"/>
      <c r="K48" s="374"/>
      <c r="L48" s="374"/>
      <c r="M48" s="375"/>
    </row>
  </sheetData>
  <sheetProtection algorithmName="SHA-512" hashValue="X1irVMEKOZm6/j/BA7oTgXEQNgXDDPkYP6XfuuEhm+vF8SZsFPaoj8xAzbd6eC7fbwVuT3FKGBco2hiyAcAnTw==" saltValue="i9R5jkoV2zyoCntnEApjtA==" spinCount="100000" sheet="1" insertRows="0" insertHyperlinks="0"/>
  <mergeCells count="4">
    <mergeCell ref="C19:D19"/>
    <mergeCell ref="C1:K3"/>
    <mergeCell ref="A21:M22"/>
    <mergeCell ref="A23:M48"/>
  </mergeCells>
  <dataValidations xWindow="104" yWindow="295" count="15">
    <dataValidation type="custom" allowBlank="1" showInputMessage="1" showErrorMessage="1" errorTitle="CAN NOT EDIT" error="You can not edit his cell" sqref="A1:A3" xr:uid="{5DC549A9-9B6C-4008-86A5-EF533D20EC83}">
      <formula1>LEN(A1)=""</formula1>
    </dataValidation>
    <dataValidation allowBlank="1" showInputMessage="1" showErrorMessage="1" promptTitle="Please enter Floor#" prompt="Enter floor# for this line item." sqref="C5:C18" xr:uid="{D3397FF8-3519-4353-A2E8-477BD3C36BE4}"/>
    <dataValidation allowBlank="1" showInputMessage="1" showErrorMessage="1" promptTitle="Please enter Tag#" prompt="Enter Tag# for this line item." sqref="D5:D18" xr:uid="{238F75A0-B2F2-4890-B7E0-7EAC3E912AB4}"/>
    <dataValidation type="custom" allowBlank="1" showInputMessage="1" showErrorMessage="1" prompt="Do not input. Start entering the Job code." sqref="A8:A18" xr:uid="{99081F5B-8998-41DF-BDBF-CF78A7662E9A}">
      <formula1>LEN(A8)=""</formula1>
    </dataValidation>
    <dataValidation allowBlank="1" showInputMessage="1" showErrorMessage="1" promptTitle="Enter Brakeshape style" prompt="Enter brakeshape style as L-Angle brakeshape, Perf vent brakeshape etc.,," sqref="F5:F18" xr:uid="{D6D58F98-578D-4436-B306-A08B1DFC2D83}"/>
    <dataValidation allowBlank="1" showInputMessage="1" showErrorMessage="1" promptTitle="Enter Section width" prompt="Use illustration below to enter the Width._x000a_Input in following format : _x000a_Section 1 X Section 2 X Section 3 X ..... Section N." sqref="G5:G18" xr:uid="{154DA052-4B8D-480D-988B-EEA5CC4F3780}"/>
    <dataValidation allowBlank="1" showInputMessage="1" showErrorMessage="1" promptTitle="Enter the Length of Brakeshape" prompt="Enter the total length of the brakeshape of this line item." sqref="H5:H18" xr:uid="{4824AEFD-9839-4FAC-89A3-BC9292571F0A}"/>
    <dataValidation allowBlank="1" showInputMessage="1" showErrorMessage="1" promptTitle="Enter Mat./Thk. of Brakeshape" prompt="Please enter Material and Thickness of the required Brakeshape._x000a_Example : Aluminium / 0.08" sqref="I5:I18" xr:uid="{F7BE2C3D-4BC8-4393-B494-65FCDAB608E5}"/>
    <dataValidation allowBlank="1" showInputMessage="1" showErrorMessage="1" promptTitle="Enter Quantity" prompt="Please enter the quantity required for this line item." sqref="E5:E18" xr:uid="{3EFE37A1-0FDE-4591-875B-3D7D46315CEF}"/>
    <dataValidation allowBlank="1" showInputMessage="1" showErrorMessage="1" promptTitle="Enter Exterior Colour" prompt="Please enter exterior colour if applicable." sqref="K5:K18" xr:uid="{E26A6F43-3CD4-4F82-8598-484B201DE553}"/>
    <dataValidation allowBlank="1" showInputMessage="1" showErrorMessage="1" promptTitle="Enter Interior colour" prompt="Please enter the interior colour if applicable." sqref="J5:J18" xr:uid="{E02D660B-A0EA-4E8D-9029-92BFF121404F}"/>
    <dataValidation allowBlank="1" showInputMessage="1" showErrorMessage="1" promptTitle="Enter notes or comments" prompt="Enter Reason or Enter details which can be helpful for the service team to process this SR." sqref="M5:M18" xr:uid="{64683A36-EFF8-44AB-8CD6-70E0BD260988}"/>
    <dataValidation type="custom" allowBlank="1" showInputMessage="1" showErrorMessage="1" error="Start Entering &quot;JOB CODE&quot;" prompt="Do not input. Start entering the Job code." sqref="A5:A7" xr:uid="{D673E873-1862-4F22-9AC1-51DEBBD8C229}">
      <formula1>LEN(A5)=""</formula1>
    </dataValidation>
    <dataValidation type="custom" allowBlank="1" showInputMessage="1" showErrorMessage="1" sqref="B1:M3 A4:M4" xr:uid="{F10C14B9-718D-4744-8B00-FFE0E83E5096}">
      <formula1>LEN(A1)=""</formula1>
    </dataValidation>
    <dataValidation allowBlank="1" showInputMessage="1" showErrorMessage="1" promptTitle="Please enter Job Code" prompt="Enter 3 letter parent or child code based on the colour that is needed." sqref="B5:B18" xr:uid="{3C2445AE-288D-4326-83F5-4D9A913B3FF9}"/>
  </dataValidations>
  <printOptions horizontalCentered="1"/>
  <pageMargins left="0.19685039370078741" right="0.19685039370078741" top="0" bottom="0.39370078740157483" header="0" footer="0"/>
  <pageSetup scale="47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104" yWindow="295" count="1">
        <x14:dataValidation type="list" allowBlank="1" showInputMessage="1" showErrorMessage="1" promptTitle="select pre-post paint" prompt="Select from the available options." xr:uid="{E51263ED-9893-4FFB-8FFC-D630E7B5557E}">
          <x14:formula1>
            <xm:f>Service!$R$34:$R$35</xm:f>
          </x14:formula1>
          <xm:sqref>L5:L18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91AE-FD63-4F5D-A482-BD8932BBFDCD}">
  <sheetPr codeName="Sheet14">
    <tabColor rgb="FFFFFF00"/>
    <pageSetUpPr fitToPage="1"/>
  </sheetPr>
  <dimension ref="A1:P118"/>
  <sheetViews>
    <sheetView showGridLines="0" zoomScale="60" zoomScaleNormal="60" zoomScaleSheetLayoutView="70" workbookViewId="0">
      <pane ySplit="4" topLeftCell="A5" activePane="bottomLeft" state="frozen"/>
      <selection activeCell="C7" sqref="C7"/>
      <selection pane="bottomLeft" activeCell="K16" sqref="K16"/>
    </sheetView>
  </sheetViews>
  <sheetFormatPr defaultColWidth="9.140625" defaultRowHeight="15" x14ac:dyDescent="0.25"/>
  <cols>
    <col min="1" max="1" width="11.28515625" style="21" bestFit="1" customWidth="1"/>
    <col min="2" max="2" width="13.7109375" style="21" bestFit="1" customWidth="1"/>
    <col min="3" max="4" width="10.7109375" style="21" customWidth="1"/>
    <col min="5" max="5" width="17.28515625" style="21" customWidth="1"/>
    <col min="6" max="6" width="14.5703125" style="21" bestFit="1" customWidth="1"/>
    <col min="7" max="7" width="37.140625" style="21" customWidth="1"/>
    <col min="8" max="8" width="17.140625" style="21" customWidth="1"/>
    <col min="9" max="9" width="16" style="21" bestFit="1" customWidth="1"/>
    <col min="10" max="10" width="16.42578125" style="21" bestFit="1" customWidth="1"/>
    <col min="11" max="11" width="69.140625" style="21" customWidth="1"/>
    <col min="12" max="12" width="10.7109375" style="21" customWidth="1"/>
    <col min="13" max="13" width="31.85546875" style="21" bestFit="1" customWidth="1"/>
    <col min="14" max="14" width="21.140625" style="21" bestFit="1" customWidth="1"/>
    <col min="15" max="15" width="37.7109375" style="21" bestFit="1" customWidth="1"/>
    <col min="16" max="16" width="45.140625" style="21" customWidth="1"/>
    <col min="17" max="16384" width="9.140625" style="21"/>
  </cols>
  <sheetData>
    <row r="1" spans="1:16" s="7" customFormat="1" ht="18.75" customHeight="1" x14ac:dyDescent="0.25">
      <c r="A1" s="103"/>
      <c r="B1" s="104"/>
      <c r="C1" s="105"/>
      <c r="D1" s="105"/>
      <c r="E1" s="376" t="s">
        <v>24</v>
      </c>
      <c r="F1" s="376"/>
      <c r="G1" s="376"/>
      <c r="H1" s="376"/>
      <c r="I1" s="376"/>
      <c r="J1" s="376"/>
      <c r="K1" s="376"/>
      <c r="L1" s="376"/>
      <c r="M1" s="376"/>
      <c r="N1" s="376"/>
      <c r="O1" s="184" t="s">
        <v>34</v>
      </c>
      <c r="P1" s="185">
        <f>'SR Form'!F7</f>
        <v>0</v>
      </c>
    </row>
    <row r="2" spans="1:16" s="7" customFormat="1" ht="34.5" thickBot="1" x14ac:dyDescent="0.5">
      <c r="A2" s="106"/>
      <c r="B2" s="107"/>
      <c r="C2" s="108"/>
      <c r="D2" s="108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227"/>
      <c r="P2" s="228"/>
    </row>
    <row r="3" spans="1:16" s="25" customFormat="1" ht="24.95" customHeight="1" thickBot="1" x14ac:dyDescent="0.3">
      <c r="A3" s="396" t="s">
        <v>35</v>
      </c>
      <c r="B3" s="396" t="s">
        <v>36</v>
      </c>
      <c r="C3" s="396" t="s">
        <v>37</v>
      </c>
      <c r="D3" s="404" t="s">
        <v>57</v>
      </c>
      <c r="E3" s="404" t="s">
        <v>38</v>
      </c>
      <c r="F3" s="404" t="s">
        <v>39</v>
      </c>
      <c r="G3" s="387" t="s">
        <v>58</v>
      </c>
      <c r="H3" s="387" t="s">
        <v>59</v>
      </c>
      <c r="I3" s="402" t="s">
        <v>60</v>
      </c>
      <c r="J3" s="402" t="s">
        <v>61</v>
      </c>
      <c r="K3" s="399" t="s">
        <v>62</v>
      </c>
      <c r="L3" s="400"/>
      <c r="M3" s="400"/>
      <c r="N3" s="400"/>
      <c r="O3" s="401"/>
      <c r="P3" s="398" t="s">
        <v>45</v>
      </c>
    </row>
    <row r="4" spans="1:16" s="25" customFormat="1" ht="57.75" customHeight="1" thickBot="1" x14ac:dyDescent="0.3">
      <c r="A4" s="397"/>
      <c r="B4" s="397"/>
      <c r="C4" s="397"/>
      <c r="D4" s="389"/>
      <c r="E4" s="389"/>
      <c r="F4" s="389"/>
      <c r="G4" s="389"/>
      <c r="H4" s="388"/>
      <c r="I4" s="403"/>
      <c r="J4" s="403"/>
      <c r="K4" s="229" t="s">
        <v>63</v>
      </c>
      <c r="L4" s="230" t="s">
        <v>64</v>
      </c>
      <c r="M4" s="230" t="s">
        <v>65</v>
      </c>
      <c r="N4" s="231" t="s">
        <v>66</v>
      </c>
      <c r="O4" s="231" t="s">
        <v>67</v>
      </c>
      <c r="P4" s="397"/>
    </row>
    <row r="5" spans="1:16" ht="21.75" customHeight="1" x14ac:dyDescent="0.25">
      <c r="A5" s="192"/>
      <c r="B5" s="204"/>
      <c r="C5" s="193"/>
      <c r="D5" s="193"/>
      <c r="E5" s="316"/>
      <c r="F5" s="232"/>
      <c r="G5" s="216"/>
      <c r="H5" s="193"/>
      <c r="I5" s="317"/>
      <c r="J5" s="195"/>
      <c r="K5" s="232"/>
      <c r="L5" s="193"/>
      <c r="M5" s="193"/>
      <c r="N5" s="193"/>
      <c r="O5" s="193"/>
      <c r="P5" s="234"/>
    </row>
    <row r="6" spans="1:16" ht="21.75" customHeight="1" x14ac:dyDescent="0.25">
      <c r="A6" s="188"/>
      <c r="B6" s="207"/>
      <c r="C6" s="195"/>
      <c r="D6" s="195"/>
      <c r="E6" s="195"/>
      <c r="F6" s="189"/>
      <c r="G6" s="216"/>
      <c r="H6" s="195"/>
      <c r="I6" s="233"/>
      <c r="J6" s="233"/>
      <c r="K6" s="232"/>
      <c r="L6" s="193"/>
      <c r="M6" s="193"/>
      <c r="N6" s="193"/>
      <c r="O6" s="195"/>
      <c r="P6" s="234"/>
    </row>
    <row r="7" spans="1:16" ht="24.95" customHeight="1" x14ac:dyDescent="0.25">
      <c r="A7" s="192" t="str">
        <f t="shared" ref="A7:A23" si="0">IF(ISBLANK(B7),"",ROW()-4)</f>
        <v/>
      </c>
      <c r="B7" s="204"/>
      <c r="C7" s="193"/>
      <c r="D7" s="193"/>
      <c r="E7" s="193"/>
      <c r="F7" s="232"/>
      <c r="G7" s="216"/>
      <c r="H7" s="193"/>
      <c r="I7" s="233"/>
      <c r="J7" s="233"/>
      <c r="K7" s="193"/>
      <c r="L7" s="193"/>
      <c r="M7" s="193"/>
      <c r="N7" s="193"/>
      <c r="O7" s="193"/>
      <c r="P7" s="234"/>
    </row>
    <row r="8" spans="1:16" ht="24.95" customHeight="1" x14ac:dyDescent="0.25">
      <c r="A8" s="188"/>
      <c r="B8" s="207"/>
      <c r="C8" s="195"/>
      <c r="D8" s="195"/>
      <c r="E8" s="195"/>
      <c r="F8" s="189"/>
      <c r="G8" s="218"/>
      <c r="H8" s="195"/>
      <c r="I8" s="315"/>
      <c r="J8" s="314"/>
      <c r="K8" s="195"/>
      <c r="L8" s="195"/>
      <c r="M8" s="195"/>
      <c r="N8" s="195"/>
      <c r="O8" s="195"/>
      <c r="P8" s="196"/>
    </row>
    <row r="9" spans="1:16" ht="24.95" customHeight="1" x14ac:dyDescent="0.25">
      <c r="A9" s="192" t="str">
        <f t="shared" si="0"/>
        <v/>
      </c>
      <c r="B9" s="204"/>
      <c r="C9" s="193"/>
      <c r="D9" s="193"/>
      <c r="E9" s="193"/>
      <c r="F9" s="232"/>
      <c r="G9" s="216"/>
      <c r="H9" s="193"/>
      <c r="I9" s="233"/>
      <c r="J9" s="233"/>
      <c r="K9" s="193"/>
      <c r="L9" s="193"/>
      <c r="M9" s="193"/>
      <c r="N9" s="193"/>
      <c r="O9" s="193"/>
      <c r="P9" s="234"/>
    </row>
    <row r="10" spans="1:16" ht="24.95" customHeight="1" x14ac:dyDescent="0.25">
      <c r="A10" s="188" t="str">
        <f t="shared" si="0"/>
        <v/>
      </c>
      <c r="B10" s="207"/>
      <c r="C10" s="195"/>
      <c r="D10" s="195"/>
      <c r="E10" s="195"/>
      <c r="F10" s="189"/>
      <c r="G10" s="218"/>
      <c r="H10" s="195"/>
      <c r="I10" s="195"/>
      <c r="J10" s="195"/>
      <c r="K10" s="195"/>
      <c r="L10" s="195"/>
      <c r="M10" s="195"/>
      <c r="N10" s="195"/>
      <c r="O10" s="195"/>
      <c r="P10" s="196"/>
    </row>
    <row r="11" spans="1:16" ht="24.95" customHeight="1" x14ac:dyDescent="0.25">
      <c r="A11" s="192" t="str">
        <f t="shared" si="0"/>
        <v/>
      </c>
      <c r="B11" s="204"/>
      <c r="C11" s="193"/>
      <c r="D11" s="193"/>
      <c r="E11" s="193"/>
      <c r="F11" s="232"/>
      <c r="G11" s="216"/>
      <c r="H11" s="193"/>
      <c r="I11" s="233"/>
      <c r="J11" s="233"/>
      <c r="K11" s="193"/>
      <c r="L11" s="193"/>
      <c r="M11" s="193"/>
      <c r="N11" s="193"/>
      <c r="O11" s="193"/>
      <c r="P11" s="234"/>
    </row>
    <row r="12" spans="1:16" ht="24.95" customHeight="1" x14ac:dyDescent="0.25">
      <c r="A12" s="188" t="str">
        <f t="shared" si="0"/>
        <v/>
      </c>
      <c r="B12" s="207"/>
      <c r="C12" s="195"/>
      <c r="D12" s="195"/>
      <c r="E12" s="195"/>
      <c r="F12" s="189"/>
      <c r="G12" s="218"/>
      <c r="H12" s="195"/>
      <c r="I12" s="195"/>
      <c r="J12" s="195"/>
      <c r="K12" s="195"/>
      <c r="L12" s="195"/>
      <c r="M12" s="195"/>
      <c r="N12" s="195"/>
      <c r="O12" s="195"/>
      <c r="P12" s="196"/>
    </row>
    <row r="13" spans="1:16" ht="24.95" customHeight="1" x14ac:dyDescent="0.25">
      <c r="A13" s="192" t="str">
        <f t="shared" si="0"/>
        <v/>
      </c>
      <c r="B13" s="204"/>
      <c r="C13" s="193"/>
      <c r="D13" s="193"/>
      <c r="E13" s="193"/>
      <c r="F13" s="232"/>
      <c r="G13" s="216"/>
      <c r="H13" s="193"/>
      <c r="I13" s="233"/>
      <c r="J13" s="233"/>
      <c r="K13" s="193"/>
      <c r="L13" s="193"/>
      <c r="M13" s="193"/>
      <c r="N13" s="193"/>
      <c r="O13" s="193"/>
      <c r="P13" s="234"/>
    </row>
    <row r="14" spans="1:16" ht="24.95" customHeight="1" x14ac:dyDescent="0.25">
      <c r="A14" s="188" t="str">
        <f t="shared" si="0"/>
        <v/>
      </c>
      <c r="B14" s="207"/>
      <c r="C14" s="195"/>
      <c r="D14" s="195"/>
      <c r="E14" s="195"/>
      <c r="F14" s="189"/>
      <c r="G14" s="218"/>
      <c r="H14" s="195"/>
      <c r="I14" s="195"/>
      <c r="J14" s="195"/>
      <c r="K14" s="195"/>
      <c r="L14" s="195"/>
      <c r="M14" s="195"/>
      <c r="N14" s="195"/>
      <c r="O14" s="195"/>
      <c r="P14" s="196"/>
    </row>
    <row r="15" spans="1:16" ht="24.95" customHeight="1" x14ac:dyDescent="0.25">
      <c r="A15" s="192" t="str">
        <f t="shared" si="0"/>
        <v/>
      </c>
      <c r="B15" s="204"/>
      <c r="C15" s="193"/>
      <c r="D15" s="193"/>
      <c r="E15" s="193"/>
      <c r="F15" s="232"/>
      <c r="G15" s="216"/>
      <c r="H15" s="193"/>
      <c r="I15" s="233"/>
      <c r="J15" s="233"/>
      <c r="K15" s="193"/>
      <c r="L15" s="193"/>
      <c r="M15" s="193"/>
      <c r="N15" s="193"/>
      <c r="O15" s="193"/>
      <c r="P15" s="234"/>
    </row>
    <row r="16" spans="1:16" ht="24.95" customHeight="1" x14ac:dyDescent="0.25">
      <c r="A16" s="188" t="str">
        <f t="shared" si="0"/>
        <v/>
      </c>
      <c r="B16" s="207"/>
      <c r="C16" s="195"/>
      <c r="D16" s="195"/>
      <c r="E16" s="195"/>
      <c r="F16" s="189"/>
      <c r="G16" s="218"/>
      <c r="H16" s="195"/>
      <c r="I16" s="195"/>
      <c r="J16" s="195"/>
      <c r="K16" s="195"/>
      <c r="L16" s="195"/>
      <c r="M16" s="195"/>
      <c r="N16" s="195"/>
      <c r="O16" s="195"/>
      <c r="P16" s="196"/>
    </row>
    <row r="17" spans="1:16" ht="24.95" customHeight="1" x14ac:dyDescent="0.25">
      <c r="A17" s="192" t="str">
        <f t="shared" si="0"/>
        <v/>
      </c>
      <c r="B17" s="204"/>
      <c r="C17" s="193"/>
      <c r="D17" s="193"/>
      <c r="E17" s="193"/>
      <c r="F17" s="232"/>
      <c r="G17" s="216"/>
      <c r="H17" s="193"/>
      <c r="I17" s="233"/>
      <c r="J17" s="233"/>
      <c r="K17" s="193"/>
      <c r="L17" s="193"/>
      <c r="M17" s="193"/>
      <c r="N17" s="193"/>
      <c r="O17" s="193"/>
      <c r="P17" s="234"/>
    </row>
    <row r="18" spans="1:16" ht="24.95" customHeight="1" x14ac:dyDescent="0.25">
      <c r="A18" s="188" t="str">
        <f t="shared" si="0"/>
        <v/>
      </c>
      <c r="B18" s="207"/>
      <c r="C18" s="195"/>
      <c r="D18" s="195"/>
      <c r="E18" s="195"/>
      <c r="F18" s="189"/>
      <c r="G18" s="218"/>
      <c r="H18" s="195"/>
      <c r="I18" s="195"/>
      <c r="J18" s="195"/>
      <c r="K18" s="195"/>
      <c r="L18" s="195"/>
      <c r="M18" s="195"/>
      <c r="N18" s="195"/>
      <c r="O18" s="195"/>
      <c r="P18" s="196"/>
    </row>
    <row r="19" spans="1:16" ht="24.95" customHeight="1" x14ac:dyDescent="0.25">
      <c r="A19" s="192" t="str">
        <f t="shared" si="0"/>
        <v/>
      </c>
      <c r="B19" s="204"/>
      <c r="C19" s="193"/>
      <c r="D19" s="193"/>
      <c r="E19" s="193"/>
      <c r="F19" s="232"/>
      <c r="G19" s="216"/>
      <c r="H19" s="193"/>
      <c r="I19" s="233"/>
      <c r="J19" s="233"/>
      <c r="K19" s="193"/>
      <c r="L19" s="193"/>
      <c r="M19" s="193"/>
      <c r="N19" s="193"/>
      <c r="O19" s="193"/>
      <c r="P19" s="234"/>
    </row>
    <row r="20" spans="1:16" ht="24.95" customHeight="1" x14ac:dyDescent="0.25">
      <c r="A20" s="188" t="str">
        <f t="shared" si="0"/>
        <v/>
      </c>
      <c r="B20" s="207"/>
      <c r="C20" s="195"/>
      <c r="D20" s="195"/>
      <c r="E20" s="195"/>
      <c r="F20" s="189"/>
      <c r="G20" s="218"/>
      <c r="H20" s="195"/>
      <c r="I20" s="195"/>
      <c r="J20" s="195"/>
      <c r="K20" s="195"/>
      <c r="L20" s="195"/>
      <c r="M20" s="195"/>
      <c r="N20" s="195"/>
      <c r="O20" s="195"/>
      <c r="P20" s="196"/>
    </row>
    <row r="21" spans="1:16" ht="24.95" customHeight="1" x14ac:dyDescent="0.25">
      <c r="A21" s="192" t="str">
        <f t="shared" si="0"/>
        <v/>
      </c>
      <c r="B21" s="204"/>
      <c r="C21" s="193"/>
      <c r="D21" s="193"/>
      <c r="E21" s="193"/>
      <c r="F21" s="232"/>
      <c r="G21" s="216"/>
      <c r="H21" s="193"/>
      <c r="I21" s="233"/>
      <c r="J21" s="233"/>
      <c r="K21" s="193"/>
      <c r="L21" s="193"/>
      <c r="M21" s="193"/>
      <c r="N21" s="193"/>
      <c r="O21" s="193"/>
      <c r="P21" s="234"/>
    </row>
    <row r="22" spans="1:16" ht="24.95" customHeight="1" x14ac:dyDescent="0.25">
      <c r="A22" s="188" t="str">
        <f t="shared" si="0"/>
        <v/>
      </c>
      <c r="B22" s="207"/>
      <c r="C22" s="195"/>
      <c r="D22" s="195"/>
      <c r="E22" s="195"/>
      <c r="F22" s="189"/>
      <c r="G22" s="218"/>
      <c r="H22" s="195"/>
      <c r="I22" s="195"/>
      <c r="J22" s="195"/>
      <c r="K22" s="195"/>
      <c r="L22" s="195"/>
      <c r="M22" s="195"/>
      <c r="N22" s="195"/>
      <c r="O22" s="195"/>
      <c r="P22" s="196"/>
    </row>
    <row r="23" spans="1:16" ht="24.95" customHeight="1" thickBot="1" x14ac:dyDescent="0.3">
      <c r="A23" s="235" t="str">
        <f t="shared" si="0"/>
        <v/>
      </c>
      <c r="B23" s="236"/>
      <c r="C23" s="236"/>
      <c r="D23" s="236"/>
      <c r="E23" s="236"/>
      <c r="F23" s="237"/>
      <c r="G23" s="238"/>
      <c r="H23" s="236"/>
      <c r="I23" s="239"/>
      <c r="J23" s="239"/>
      <c r="K23" s="236"/>
      <c r="L23" s="236"/>
      <c r="M23" s="236"/>
      <c r="N23" s="236"/>
      <c r="O23" s="236"/>
      <c r="P23" s="240"/>
    </row>
    <row r="24" spans="1:16" ht="24.95" customHeight="1" thickBot="1" x14ac:dyDescent="0.3">
      <c r="A24" s="241"/>
      <c r="B24" s="241"/>
      <c r="C24" s="405" t="s">
        <v>68</v>
      </c>
      <c r="D24" s="406"/>
      <c r="E24" s="406"/>
      <c r="F24" s="226" t="str">
        <f>IF(SUM(F5:F23) = 0, "",SUM(F5:F23))</f>
        <v/>
      </c>
      <c r="G24" s="242"/>
      <c r="H24" s="241"/>
      <c r="I24" s="241"/>
      <c r="J24" s="241"/>
      <c r="K24" s="241"/>
      <c r="L24" s="241"/>
      <c r="M24" s="241"/>
      <c r="N24" s="241"/>
      <c r="O24" s="241"/>
      <c r="P24" s="241"/>
    </row>
    <row r="25" spans="1:16" ht="15" customHeight="1" x14ac:dyDescent="0.25">
      <c r="A25" s="390" t="s">
        <v>69</v>
      </c>
      <c r="B25" s="391"/>
      <c r="C25" s="391"/>
      <c r="D25" s="391"/>
      <c r="E25" s="391"/>
      <c r="F25" s="391"/>
      <c r="G25" s="391"/>
      <c r="H25" s="391"/>
      <c r="I25" s="391"/>
      <c r="J25" s="391"/>
      <c r="K25" s="391"/>
      <c r="L25" s="391"/>
      <c r="M25" s="391"/>
      <c r="N25" s="391"/>
      <c r="O25" s="391"/>
      <c r="P25" s="392"/>
    </row>
    <row r="26" spans="1:16" ht="15.75" customHeight="1" thickBot="1" x14ac:dyDescent="0.3">
      <c r="A26" s="393"/>
      <c r="B26" s="394"/>
      <c r="C26" s="394"/>
      <c r="D26" s="394"/>
      <c r="E26" s="394"/>
      <c r="F26" s="394"/>
      <c r="G26" s="394"/>
      <c r="H26" s="394"/>
      <c r="I26" s="394"/>
      <c r="J26" s="394"/>
      <c r="K26" s="394"/>
      <c r="L26" s="394"/>
      <c r="M26" s="394"/>
      <c r="N26" s="394"/>
      <c r="O26" s="394"/>
      <c r="P26" s="395"/>
    </row>
    <row r="27" spans="1:16" x14ac:dyDescent="0.25">
      <c r="A27" s="378"/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80"/>
    </row>
    <row r="28" spans="1:16" x14ac:dyDescent="0.25">
      <c r="A28" s="381"/>
      <c r="B28" s="382"/>
      <c r="C28" s="382"/>
      <c r="D28" s="382"/>
      <c r="E28" s="382"/>
      <c r="F28" s="382"/>
      <c r="G28" s="382"/>
      <c r="H28" s="382"/>
      <c r="I28" s="382"/>
      <c r="J28" s="382"/>
      <c r="K28" s="382"/>
      <c r="L28" s="382"/>
      <c r="M28" s="382"/>
      <c r="N28" s="382"/>
      <c r="O28" s="382"/>
      <c r="P28" s="383"/>
    </row>
    <row r="29" spans="1:16" x14ac:dyDescent="0.25">
      <c r="A29" s="381"/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3"/>
    </row>
    <row r="30" spans="1:16" x14ac:dyDescent="0.25">
      <c r="A30" s="381"/>
      <c r="B30" s="382"/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3"/>
    </row>
    <row r="31" spans="1:16" x14ac:dyDescent="0.25">
      <c r="A31" s="381"/>
      <c r="B31" s="382"/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3"/>
    </row>
    <row r="32" spans="1:16" x14ac:dyDescent="0.25">
      <c r="A32" s="381"/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3"/>
    </row>
    <row r="33" spans="1:16" x14ac:dyDescent="0.25">
      <c r="A33" s="381"/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3"/>
    </row>
    <row r="34" spans="1:16" x14ac:dyDescent="0.25">
      <c r="A34" s="381"/>
      <c r="B34" s="382"/>
      <c r="C34" s="382"/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3"/>
    </row>
    <row r="35" spans="1:16" x14ac:dyDescent="0.25">
      <c r="A35" s="381"/>
      <c r="B35" s="382"/>
      <c r="C35" s="382"/>
      <c r="D35" s="382"/>
      <c r="E35" s="382"/>
      <c r="F35" s="382"/>
      <c r="G35" s="382"/>
      <c r="H35" s="382"/>
      <c r="I35" s="382"/>
      <c r="J35" s="382"/>
      <c r="K35" s="382"/>
      <c r="L35" s="382"/>
      <c r="M35" s="382"/>
      <c r="N35" s="382"/>
      <c r="O35" s="382"/>
      <c r="P35" s="383"/>
    </row>
    <row r="36" spans="1:16" x14ac:dyDescent="0.25">
      <c r="A36" s="381"/>
      <c r="B36" s="382"/>
      <c r="C36" s="382"/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3"/>
    </row>
    <row r="37" spans="1:16" x14ac:dyDescent="0.25">
      <c r="A37" s="381"/>
      <c r="B37" s="382"/>
      <c r="C37" s="382"/>
      <c r="D37" s="382"/>
      <c r="E37" s="382"/>
      <c r="F37" s="382"/>
      <c r="G37" s="382"/>
      <c r="H37" s="382"/>
      <c r="I37" s="382"/>
      <c r="J37" s="382"/>
      <c r="K37" s="382"/>
      <c r="L37" s="382"/>
      <c r="M37" s="382"/>
      <c r="N37" s="382"/>
      <c r="O37" s="382"/>
      <c r="P37" s="383"/>
    </row>
    <row r="38" spans="1:16" x14ac:dyDescent="0.25">
      <c r="A38" s="381"/>
      <c r="B38" s="382"/>
      <c r="C38" s="382"/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3"/>
    </row>
    <row r="39" spans="1:16" x14ac:dyDescent="0.25">
      <c r="A39" s="381"/>
      <c r="B39" s="382"/>
      <c r="C39" s="382"/>
      <c r="D39" s="382"/>
      <c r="E39" s="382"/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3"/>
    </row>
    <row r="40" spans="1:16" x14ac:dyDescent="0.25">
      <c r="A40" s="381"/>
      <c r="B40" s="382"/>
      <c r="C40" s="382"/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2"/>
      <c r="O40" s="382"/>
      <c r="P40" s="383"/>
    </row>
    <row r="41" spans="1:16" x14ac:dyDescent="0.25">
      <c r="A41" s="381"/>
      <c r="B41" s="382"/>
      <c r="C41" s="382"/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3"/>
    </row>
    <row r="42" spans="1:16" x14ac:dyDescent="0.25">
      <c r="A42" s="381"/>
      <c r="B42" s="382"/>
      <c r="C42" s="382"/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3"/>
    </row>
    <row r="43" spans="1:16" x14ac:dyDescent="0.25">
      <c r="A43" s="381"/>
      <c r="B43" s="382"/>
      <c r="C43" s="382"/>
      <c r="D43" s="382"/>
      <c r="E43" s="382"/>
      <c r="F43" s="382"/>
      <c r="G43" s="382"/>
      <c r="H43" s="382"/>
      <c r="I43" s="382"/>
      <c r="J43" s="382"/>
      <c r="K43" s="382"/>
      <c r="L43" s="382"/>
      <c r="M43" s="382"/>
      <c r="N43" s="382"/>
      <c r="O43" s="382"/>
      <c r="P43" s="383"/>
    </row>
    <row r="44" spans="1:16" x14ac:dyDescent="0.25">
      <c r="A44" s="381"/>
      <c r="B44" s="382"/>
      <c r="C44" s="382"/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3"/>
    </row>
    <row r="45" spans="1:16" x14ac:dyDescent="0.25">
      <c r="A45" s="381"/>
      <c r="B45" s="382"/>
      <c r="C45" s="382"/>
      <c r="D45" s="382"/>
      <c r="E45" s="382"/>
      <c r="F45" s="382"/>
      <c r="G45" s="382"/>
      <c r="H45" s="382"/>
      <c r="I45" s="382"/>
      <c r="J45" s="382"/>
      <c r="K45" s="382"/>
      <c r="L45" s="382"/>
      <c r="M45" s="382"/>
      <c r="N45" s="382"/>
      <c r="O45" s="382"/>
      <c r="P45" s="383"/>
    </row>
    <row r="46" spans="1:16" x14ac:dyDescent="0.25">
      <c r="A46" s="381"/>
      <c r="B46" s="382"/>
      <c r="C46" s="382"/>
      <c r="D46" s="382"/>
      <c r="E46" s="382"/>
      <c r="F46" s="382"/>
      <c r="G46" s="382"/>
      <c r="H46" s="382"/>
      <c r="I46" s="382"/>
      <c r="J46" s="382"/>
      <c r="K46" s="382"/>
      <c r="L46" s="382"/>
      <c r="M46" s="382"/>
      <c r="N46" s="382"/>
      <c r="O46" s="382"/>
      <c r="P46" s="383"/>
    </row>
    <row r="47" spans="1:16" x14ac:dyDescent="0.25">
      <c r="A47" s="381"/>
      <c r="B47" s="382"/>
      <c r="C47" s="382"/>
      <c r="D47" s="382"/>
      <c r="E47" s="382"/>
      <c r="F47" s="382"/>
      <c r="G47" s="382"/>
      <c r="H47" s="382"/>
      <c r="I47" s="382"/>
      <c r="J47" s="382"/>
      <c r="K47" s="382"/>
      <c r="L47" s="382"/>
      <c r="M47" s="382"/>
      <c r="N47" s="382"/>
      <c r="O47" s="382"/>
      <c r="P47" s="383"/>
    </row>
    <row r="48" spans="1:16" x14ac:dyDescent="0.25">
      <c r="A48" s="381"/>
      <c r="B48" s="382"/>
      <c r="C48" s="382"/>
      <c r="D48" s="382"/>
      <c r="E48" s="382"/>
      <c r="F48" s="382"/>
      <c r="G48" s="382"/>
      <c r="H48" s="382"/>
      <c r="I48" s="382"/>
      <c r="J48" s="382"/>
      <c r="K48" s="382"/>
      <c r="L48" s="382"/>
      <c r="M48" s="382"/>
      <c r="N48" s="382"/>
      <c r="O48" s="382"/>
      <c r="P48" s="383"/>
    </row>
    <row r="49" spans="1:16" x14ac:dyDescent="0.25">
      <c r="A49" s="381"/>
      <c r="B49" s="382"/>
      <c r="C49" s="382"/>
      <c r="D49" s="382"/>
      <c r="E49" s="382"/>
      <c r="F49" s="382"/>
      <c r="G49" s="382"/>
      <c r="H49" s="382"/>
      <c r="I49" s="382"/>
      <c r="J49" s="382"/>
      <c r="K49" s="382"/>
      <c r="L49" s="382"/>
      <c r="M49" s="382"/>
      <c r="N49" s="382"/>
      <c r="O49" s="382"/>
      <c r="P49" s="383"/>
    </row>
    <row r="50" spans="1:16" x14ac:dyDescent="0.25">
      <c r="A50" s="381"/>
      <c r="B50" s="382"/>
      <c r="C50" s="382"/>
      <c r="D50" s="382"/>
      <c r="E50" s="382"/>
      <c r="F50" s="382"/>
      <c r="G50" s="382"/>
      <c r="H50" s="382"/>
      <c r="I50" s="382"/>
      <c r="J50" s="382"/>
      <c r="K50" s="382"/>
      <c r="L50" s="382"/>
      <c r="M50" s="382"/>
      <c r="N50" s="382"/>
      <c r="O50" s="382"/>
      <c r="P50" s="383"/>
    </row>
    <row r="51" spans="1:16" x14ac:dyDescent="0.25">
      <c r="A51" s="381"/>
      <c r="B51" s="382"/>
      <c r="C51" s="382"/>
      <c r="D51" s="382"/>
      <c r="E51" s="382"/>
      <c r="F51" s="382"/>
      <c r="G51" s="382"/>
      <c r="H51" s="382"/>
      <c r="I51" s="382"/>
      <c r="J51" s="382"/>
      <c r="K51" s="382"/>
      <c r="L51" s="382"/>
      <c r="M51" s="382"/>
      <c r="N51" s="382"/>
      <c r="O51" s="382"/>
      <c r="P51" s="383"/>
    </row>
    <row r="52" spans="1:16" x14ac:dyDescent="0.25">
      <c r="A52" s="381"/>
      <c r="B52" s="382"/>
      <c r="C52" s="382"/>
      <c r="D52" s="382"/>
      <c r="E52" s="382"/>
      <c r="F52" s="382"/>
      <c r="G52" s="382"/>
      <c r="H52" s="382"/>
      <c r="I52" s="382"/>
      <c r="J52" s="382"/>
      <c r="K52" s="382"/>
      <c r="L52" s="382"/>
      <c r="M52" s="382"/>
      <c r="N52" s="382"/>
      <c r="O52" s="382"/>
      <c r="P52" s="383"/>
    </row>
    <row r="53" spans="1:16" x14ac:dyDescent="0.25">
      <c r="A53" s="381"/>
      <c r="B53" s="382"/>
      <c r="C53" s="382"/>
      <c r="D53" s="382"/>
      <c r="E53" s="382"/>
      <c r="F53" s="382"/>
      <c r="G53" s="382"/>
      <c r="H53" s="382"/>
      <c r="I53" s="382"/>
      <c r="J53" s="382"/>
      <c r="K53" s="382"/>
      <c r="L53" s="382"/>
      <c r="M53" s="382"/>
      <c r="N53" s="382"/>
      <c r="O53" s="382"/>
      <c r="P53" s="383"/>
    </row>
    <row r="54" spans="1:16" x14ac:dyDescent="0.25">
      <c r="A54" s="381"/>
      <c r="B54" s="382"/>
      <c r="C54" s="382"/>
      <c r="D54" s="382"/>
      <c r="E54" s="382"/>
      <c r="F54" s="382"/>
      <c r="G54" s="382"/>
      <c r="H54" s="382"/>
      <c r="I54" s="382"/>
      <c r="J54" s="382"/>
      <c r="K54" s="382"/>
      <c r="L54" s="382"/>
      <c r="M54" s="382"/>
      <c r="N54" s="382"/>
      <c r="O54" s="382"/>
      <c r="P54" s="383"/>
    </row>
    <row r="55" spans="1:16" x14ac:dyDescent="0.25">
      <c r="A55" s="381"/>
      <c r="B55" s="382"/>
      <c r="C55" s="382"/>
      <c r="D55" s="382"/>
      <c r="E55" s="382"/>
      <c r="F55" s="382"/>
      <c r="G55" s="382"/>
      <c r="H55" s="382"/>
      <c r="I55" s="382"/>
      <c r="J55" s="382"/>
      <c r="K55" s="382"/>
      <c r="L55" s="382"/>
      <c r="M55" s="382"/>
      <c r="N55" s="382"/>
      <c r="O55" s="382"/>
      <c r="P55" s="383"/>
    </row>
    <row r="56" spans="1:16" x14ac:dyDescent="0.25">
      <c r="A56" s="381"/>
      <c r="B56" s="382"/>
      <c r="C56" s="382"/>
      <c r="D56" s="382"/>
      <c r="E56" s="382"/>
      <c r="F56" s="382"/>
      <c r="G56" s="382"/>
      <c r="H56" s="382"/>
      <c r="I56" s="382"/>
      <c r="J56" s="382"/>
      <c r="K56" s="382"/>
      <c r="L56" s="382"/>
      <c r="M56" s="382"/>
      <c r="N56" s="382"/>
      <c r="O56" s="382"/>
      <c r="P56" s="383"/>
    </row>
    <row r="57" spans="1:16" x14ac:dyDescent="0.25">
      <c r="A57" s="381"/>
      <c r="B57" s="382"/>
      <c r="C57" s="382"/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2"/>
      <c r="P57" s="383"/>
    </row>
    <row r="58" spans="1:16" x14ac:dyDescent="0.25">
      <c r="A58" s="381"/>
      <c r="B58" s="382"/>
      <c r="C58" s="382"/>
      <c r="D58" s="382"/>
      <c r="E58" s="382"/>
      <c r="F58" s="382"/>
      <c r="G58" s="382"/>
      <c r="H58" s="382"/>
      <c r="I58" s="382"/>
      <c r="J58" s="382"/>
      <c r="K58" s="382"/>
      <c r="L58" s="382"/>
      <c r="M58" s="382"/>
      <c r="N58" s="382"/>
      <c r="O58" s="382"/>
      <c r="P58" s="383"/>
    </row>
    <row r="59" spans="1:16" x14ac:dyDescent="0.25">
      <c r="A59" s="381"/>
      <c r="B59" s="382"/>
      <c r="C59" s="382"/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3"/>
    </row>
    <row r="60" spans="1:16" x14ac:dyDescent="0.25">
      <c r="A60" s="381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  <c r="M60" s="382"/>
      <c r="N60" s="382"/>
      <c r="O60" s="382"/>
      <c r="P60" s="383"/>
    </row>
    <row r="61" spans="1:16" x14ac:dyDescent="0.25">
      <c r="A61" s="381"/>
      <c r="B61" s="382"/>
      <c r="C61" s="382"/>
      <c r="D61" s="382"/>
      <c r="E61" s="382"/>
      <c r="F61" s="382"/>
      <c r="G61" s="382"/>
      <c r="H61" s="382"/>
      <c r="I61" s="382"/>
      <c r="J61" s="382"/>
      <c r="K61" s="382"/>
      <c r="L61" s="382"/>
      <c r="M61" s="382"/>
      <c r="N61" s="382"/>
      <c r="O61" s="382"/>
      <c r="P61" s="383"/>
    </row>
    <row r="62" spans="1:16" x14ac:dyDescent="0.25">
      <c r="A62" s="381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3"/>
    </row>
    <row r="63" spans="1:16" ht="15.75" thickBot="1" x14ac:dyDescent="0.3">
      <c r="A63" s="384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85"/>
      <c r="P63" s="386"/>
    </row>
    <row r="114" spans="1:16" customFormat="1" x14ac:dyDescent="0.2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</row>
    <row r="115" spans="1:16" customFormat="1" x14ac:dyDescent="0.2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</row>
    <row r="116" spans="1:16" customFormat="1" x14ac:dyDescent="0.2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</row>
    <row r="117" spans="1:16" customFormat="1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</row>
    <row r="118" spans="1:16" customFormat="1" x14ac:dyDescent="0.2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</row>
  </sheetData>
  <sheetProtection insertRows="0" insertHyperlinks="0"/>
  <mergeCells count="16">
    <mergeCell ref="E1:N2"/>
    <mergeCell ref="A27:P63"/>
    <mergeCell ref="H3:H4"/>
    <mergeCell ref="G3:G4"/>
    <mergeCell ref="A25:P26"/>
    <mergeCell ref="A3:A4"/>
    <mergeCell ref="P3:P4"/>
    <mergeCell ref="K3:O3"/>
    <mergeCell ref="B3:B4"/>
    <mergeCell ref="J3:J4"/>
    <mergeCell ref="I3:I4"/>
    <mergeCell ref="F3:F4"/>
    <mergeCell ref="E3:E4"/>
    <mergeCell ref="D3:D4"/>
    <mergeCell ref="C3:C4"/>
    <mergeCell ref="C24:E24"/>
  </mergeCells>
  <conditionalFormatting sqref="H7 H9:H24">
    <cfRule type="expression" dxfId="64" priority="121">
      <formula>OR(G7="MONOLITHIC SPANDREL GLASS",G7="SPANDREL IGU GLASS")</formula>
    </cfRule>
  </conditionalFormatting>
  <conditionalFormatting sqref="K24:K34 K9:K22">
    <cfRule type="expression" dxfId="63" priority="119">
      <formula>OR(G9="SP - MONOLITHIC SPANDREL",G9="SV - MONOLITHIC SPANDREL VENT",G9="SP - SLIM CORNER MONOLITHIC SPANDREL",G9="SB - SPANDREL IGU",G9="SW - SPANDREL IGU VENT",G9="SB - OVERSIZED SPANDREL IGU",G9="GL-FIXED WINDOW",G9="GL - F92 AWNING",G9="GL - M90 OUTSWING AWNING",G9="GL - M90 INSWING AWNING",G9="M82 WITHOUT ADA SILL AND WITHOUT KICKPLATE",G9="M82 WITH ADA FLUSH AND WITH KICKPLATE",G9="M82 WITH ADA 3/8 EXTENDED AND WITH KICKPLATE",G9="M82 WITH ADA 5/8 EXTENDED AND WITH KICKPLATE",G9="M82 WITH ADA 3/4 EXTENDED AND WITH KICKPLATE",G9="M82 WITH ADA FLUSH AND WITHOUT KICKPLATE",G9="M82 WITH ADA 3/8 EXTENDED AND WITHOUT KICKPLATE",G9="M82 WITH ADA 5/8 EXTENDED AND WITHOUT KICKPLATE",G9="M82 DOOR",G9="2-PANEL LIFT AND GLIDE SLIDING DOOR (QUEST)",G9="SUNVIEW / CLEARVIEW SLIDING DOOR")</formula>
    </cfRule>
  </conditionalFormatting>
  <conditionalFormatting sqref="N9:N24 N5:N7">
    <cfRule type="expression" dxfId="62" priority="92">
      <formula>OR(G5="AWNING GLASS",G5="DOOR GLASS",G5="FIXED GLASS",G5="SPANDREL IGU GLASS")</formula>
    </cfRule>
  </conditionalFormatting>
  <conditionalFormatting sqref="N9:N24 N5:N7">
    <cfRule type="expression" dxfId="61" priority="90">
      <formula>OR(G5="AWNING GLASS",G5="DOOR GLASS",G5="FIXED GLASS",G5="SPANDREL IGU GLASS")</formula>
    </cfRule>
  </conditionalFormatting>
  <conditionalFormatting sqref="L7 L9:L34">
    <cfRule type="expression" dxfId="60" priority="129">
      <formula>OR(G7="SB - OVERSIZED SPANDREL IGU",G7="GL-FIXED WINDOW",G7="GL - F92 AWNING",G7="GL - M90 OUTSWING AWNING",G7="GL - M90 INSWING AWNING",G7="M82 WITHOUT ADA SILL AND WITHOUT KICKPLATE",G7="M82 WITH ADA FLUSH AND WITH KICKPLATE",G7="M82 WITH ADA 3/8 EXTENDED AND WITH KICKPLATE",G7="M82 WITH ADA 5/8 EXTENDED AND WITH KICKPLATE",G7="M82 WITH ADA 3/4 EXTENDED AND WITH KICKPLATE",G7="M82 WITH ADA FLUSH AND WITHOUT KICKPLATE",G7="M82 WITH ADA 3/8 EXTENDED AND WITHOUT KICKPLATE",G7="M82 WITH ADA 5/8 EXTENDED AND WITHOUT KICKPLATE",G7="M82 DOOR",G7="2-PANEL LIFT AND GLIDE SLIDING DOOR (QUEST)",G7="SUNVIEW / CLEARVIEW SLIDING DOOR")</formula>
    </cfRule>
  </conditionalFormatting>
  <conditionalFormatting sqref="M9:M10 M23:M34">
    <cfRule type="expression" dxfId="59" priority="81">
      <formula>OR(G9="SB - OVERSIZED SPANDREL IGU",G9="GL-FIXED WINDOW",G9="GL - F92 AWNING",G9="GL - M90 OUTSWING AWNING",G9="GL - M90 INSWING AWNING",G9="M82 WITHOUT ADA SILL AND WITHOUT KICKPLATE",G9="M82 WITH ADA FLUSH AND WITH KICKPLATE",G9="M82 WITH ADA 3/8 EXTENDED AND WITH KICKPLATE",G9="M82 WITH ADA 5/8 EXTENDED AND WITH KICKPLATE",G9="M82 WITH ADA 3/4 EXTENDED AND WITH KICKPLATE",G9="M82 WITH ADA FLUSH AND WITHOUT KICKPLATE",G9="M82 WITH ADA 3/8 EXTENDED AND WITHOUT KICKPLATE",G9="M82 WITH ADA 5/8 EXTENDED AND WITHOUT KICKPLATE",G9="M82 DOOR",G9="2-PANEL LIFT AND GLIDE SLIDING DOOR (QUEST)",G9="SUNVIEW / CLEARVIEW SLIDING DOOR")</formula>
    </cfRule>
  </conditionalFormatting>
  <conditionalFormatting sqref="K7 K23">
    <cfRule type="expression" dxfId="58" priority="85">
      <formula>OR(G7="SP - MONOLITHIC SPANDREL",G7="SV - MONOLITHIC SPANDREL VENT",G7="SP - SLIM CORNER MONOLITHIC SPANDREL",G7="SB - SPANDREL IGU",G7="SW - SPANDREL IGU VENT",G7="SB - OVERSIZED SPANDREL IGU",G7="GL-FIXED WINDOW",G7="GL - F92 AWNING",G7="GL - M90 OUTSWING AWNING",G7="GL - M90 INSWING AWNING",G7="M82 WITHOUT ADA SILL AND WITHOUT KICKPLATE",G7="M82 WITH ADA FLUSH AND WITH KICKPLATE",G7="M82 WITH ADA 3/8 EXTENDED AND WITH KICKPLATE",G7="M82 WITH ADA 5/8 EXTENDED AND WITH KICKPLATE",G7="M82 WITH ADA 3/4 EXTENDED AND WITH KICKPLATE",G7="M82 WITH ADA FLUSH AND WITHOUT KICKPLATE",G7="M82 WITH ADA 3/8 EXTENDED AND WITHOUT KICKPLATE",G7="M82 DOOR",G7="M82 WITH ADA 3/4 EXTENDED AND WITHOUT KICKPLATE",G7="2-PANEL LIFT AND GLIDE SLIDING DOOR (QUEST)",G7="SUNVIEW / CLEARVIEW SLIDING DOOR")</formula>
    </cfRule>
  </conditionalFormatting>
  <conditionalFormatting sqref="M7 M11:M22">
    <cfRule type="expression" dxfId="57" priority="80">
      <formula>OR(G7="SB - OVERSIZED SPANDREL IGU",G7="GL-FIXED WINDOW",G7="GL - F92 AWNING",G7="GL - M90 OUTSWING AWNING",G7="GL - M90 INSWING AWNING",G7="M82 WITHOUT ADA SILL AND WITHOUT KICKPLATE",G7="M82 WITH ADA FLUSH AND WITH KICKPLATE",G7="M82 WITH ADA 3/8 EXTENDED AND WITH KICKPLATE",G7="M82 WITH ADA 5/8 EXTENDED AND WITH KICKPLATE",G7="M82 WITH ADA 3/4 EXTENDED AND WITH KICKPLATE",G7="M82 WITH ADA FLUSH AND WITHOUT KICKPLATE",G7="M82 WITH ADA 3/8 EXTENDED AND WITHOUT KICKPLATE",G7="M82 DOOR",G7="M82 WITH ADA 3/4 EXTENDED AND WITHOUT KICKPLATE",G7="2-PANEL LIFT AND GLIDE SLIDING DOOR (QUEST)",G7="SUNVIEW / CLEARVIEW SLIDING DOOR")</formula>
    </cfRule>
  </conditionalFormatting>
  <conditionalFormatting sqref="H8">
    <cfRule type="expression" dxfId="56" priority="24">
      <formula>OR(G8="MONOLITHIC SPANDREL GLASS",G8="SPANDREL IGU GLASS")</formula>
    </cfRule>
  </conditionalFormatting>
  <conditionalFormatting sqref="N8">
    <cfRule type="expression" dxfId="55" priority="23">
      <formula>OR(G8="AWNING GLASS",G8="DOOR GLASS",G8="FIXED GLASS",G8="SPANDREL IGU GLASS")</formula>
    </cfRule>
  </conditionalFormatting>
  <conditionalFormatting sqref="N8">
    <cfRule type="expression" dxfId="54" priority="22">
      <formula>OR(G8="AWNING GLASS",G8="DOOR GLASS",G8="FIXED GLASS",G8="SPANDREL IGU GLASS")</formula>
    </cfRule>
  </conditionalFormatting>
  <conditionalFormatting sqref="L8">
    <cfRule type="expression" dxfId="53" priority="25">
      <formula>OR(G8="SB - OVERSIZED SPANDREL IGU",G8="GL-FIXED WINDOW",G8="GL - F92 AWNING",G8="GL - M90 OUTSWING AWNING",G8="GL - M90 INSWING AWNING",G8="M82 WITHOUT ADA SILL AND WITHOUT KICKPLATE",G8="M82 WITH ADA FLUSH AND WITH KICKPLATE",G8="M82 WITH ADA 3/8 EXTENDED AND WITH KICKPLATE",G8="M82 WITH ADA 5/8 EXTENDED AND WITH KICKPLATE",G8="M82 WITH ADA 3/4 EXTENDED AND WITH KICKPLATE",G8="M82 WITH ADA FLUSH AND WITHOUT KICKPLATE",G8="M82 WITH ADA 3/8 EXTENDED AND WITHOUT KICKPLATE",G8="M82 WITH ADA 5/8 EXTENDED AND WITHOUT KICKPLATE",G8="M82 DOOR",G8="2-PANEL LIFT AND GLIDE SLIDING DOOR (QUEST)",G8="SUNVIEW / CLEARVIEW SLIDING DOOR")</formula>
    </cfRule>
  </conditionalFormatting>
  <conditionalFormatting sqref="K8">
    <cfRule type="expression" dxfId="52" priority="20">
      <formula>OR(G8="SP - MONOLITHIC SPANDREL",G8="SV - MONOLITHIC SPANDREL VENT",G8="SP - SLIM CORNER MONOLITHIC SPANDREL",G8="SB - SPANDREL IGU",G8="SW - SPANDREL IGU VENT",G8="SB - OVERSIZED SPANDREL IGU",G8="GL-FIXED WINDOW",G8="GL - F92 AWNING",G8="GL - M90 OUTSWING AWNING",G8="GL - M90 INSWING AWNING",G8="M82 WITHOUT ADA SILL AND WITHOUT KICKPLATE",G8="M82 WITH ADA FLUSH AND WITH KICKPLATE",G8="M82 WITH ADA 3/8 EXTENDED AND WITH KICKPLATE",G8="M82 WITH ADA 5/8 EXTENDED AND WITH KICKPLATE",G8="M82 WITH ADA 3/4 EXTENDED AND WITH KICKPLATE",G8="M82 WITH ADA FLUSH AND WITHOUT KICKPLATE",G8="M82 WITH ADA 3/8 EXTENDED AND WITHOUT KICKPLATE",G8="M82 DOOR",G8="M82 WITH ADA 3/4 EXTENDED AND WITHOUT KICKPLATE",G8="2-PANEL LIFT AND GLIDE SLIDING DOOR (QUEST)",G8="SUNVIEW / CLEARVIEW SLIDING DOOR")</formula>
    </cfRule>
  </conditionalFormatting>
  <conditionalFormatting sqref="M8">
    <cfRule type="expression" dxfId="51" priority="19">
      <formula>OR(G8="SB - OVERSIZED SPANDREL IGU",G8="GL-FIXED WINDOW",G8="GL - F92 AWNING",G8="GL - M90 OUTSWING AWNING",G8="GL - M90 INSWING AWNING",G8="M82 WITHOUT ADA SILL AND WITHOUT KICKPLATE",G8="M82 WITH ADA FLUSH AND WITH KICKPLATE",G8="M82 WITH ADA 3/8 EXTENDED AND WITH KICKPLATE",G8="M82 WITH ADA 5/8 EXTENDED AND WITH KICKPLATE",G8="M82 WITH ADA 3/4 EXTENDED AND WITH KICKPLATE",G8="M82 WITH ADA FLUSH AND WITHOUT KICKPLATE",G8="M82 WITH ADA 3/8 EXTENDED AND WITHOUT KICKPLATE",G8="M82 DOOR",G8="M82 WITH ADA 3/4 EXTENDED AND WITHOUT KICKPLATE",G8="2-PANEL LIFT AND GLIDE SLIDING DOOR (QUEST)",G8="SUNVIEW / CLEARVIEW SLIDING DOOR")</formula>
    </cfRule>
  </conditionalFormatting>
  <conditionalFormatting sqref="H5:H6">
    <cfRule type="expression" dxfId="50" priority="12">
      <formula>OR(G5="MONOLITHIC SPANDREL GLASS",G5="SPANDREL IGU GLASS")</formula>
    </cfRule>
  </conditionalFormatting>
  <conditionalFormatting sqref="L5:L6">
    <cfRule type="expression" dxfId="49" priority="13">
      <formula>OR(G5="SB - OVERSIZED SPANDREL IGU",G5="GL-FIXED WINDOW",G5="GL - F92 AWNING",G5="GL - M90 OUTSWING AWNING",G5="GL - M90 INSWING AWNING",G5="M82 WITHOUT ADA SILL AND WITHOUT KICKPLATE",G5="M82 WITH ADA FLUSH AND WITH KICKPLATE",G5="M82 WITH ADA 3/8 EXTENDED AND WITH KICKPLATE",G5="M82 WITH ADA 5/8 EXTENDED AND WITH KICKPLATE",G5="M82 WITH ADA 3/4 EXTENDED AND WITH KICKPLATE",G5="M82 WITH ADA FLUSH AND WITHOUT KICKPLATE",G5="M82 WITH ADA 3/8 EXTENDED AND WITHOUT KICKPLATE",G5="M82 WITH ADA 5/8 EXTENDED AND WITHOUT KICKPLATE",G5="M82 DOOR",G5="2-PANEL LIFT AND GLIDE SLIDING DOOR (QUEST)",G5="SUNVIEW / CLEARVIEW SLIDING DOOR")</formula>
    </cfRule>
  </conditionalFormatting>
  <conditionalFormatting sqref="K5:K6">
    <cfRule type="expression" dxfId="48" priority="8">
      <formula>OR(G5="SP - MONOLITHIC SPANDREL",G5="SV - MONOLITHIC SPANDREL VENT",G5="SP - SLIM CORNER MONOLITHIC SPANDREL",G5="SB - SPANDREL IGU",G5="SW - SPANDREL IGU VENT",G5="SB - OVERSIZED SPANDREL IGU",G5="GL-FIXED WINDOW",G5="GL - F92 AWNING",G5="GL - M90 OUTSWING AWNING",G5="GL - M90 INSWING AWNING",G5="M82 WITHOUT ADA SILL AND WITHOUT KICKPLATE",G5="M82 WITH ADA FLUSH AND WITH KICKPLATE",G5="M82 WITH ADA 3/8 EXTENDED AND WITH KICKPLATE",G5="M82 WITH ADA 5/8 EXTENDED AND WITH KICKPLATE",G5="M82 WITH ADA 3/4 EXTENDED AND WITH KICKPLATE",G5="M82 WITH ADA FLUSH AND WITHOUT KICKPLATE",G5="M82 WITH ADA 3/8 EXTENDED AND WITHOUT KICKPLATE",G5="M82 DOOR",G5="M82 WITH ADA 3/4 EXTENDED AND WITHOUT KICKPLATE",G5="2-PANEL LIFT AND GLIDE SLIDING DOOR (QUEST)",G5="SUNVIEW / CLEARVIEW SLIDING DOOR")</formula>
    </cfRule>
  </conditionalFormatting>
  <conditionalFormatting sqref="M5:M6">
    <cfRule type="expression" dxfId="47" priority="7">
      <formula>OR(G5="SB - OVERSIZED SPANDREL IGU",G5="GL-FIXED WINDOW",G5="GL - F92 AWNING",G5="GL - M90 OUTSWING AWNING",G5="GL - M90 INSWING AWNING",G5="M82 WITHOUT ADA SILL AND WITHOUT KICKPLATE",G5="M82 WITH ADA FLUSH AND WITH KICKPLATE",G5="M82 WITH ADA 3/8 EXTENDED AND WITH KICKPLATE",G5="M82 WITH ADA 5/8 EXTENDED AND WITH KICKPLATE",G5="M82 WITH ADA 3/4 EXTENDED AND WITH KICKPLATE",G5="M82 WITH ADA FLUSH AND WITHOUT KICKPLATE",G5="M82 WITH ADA 3/8 EXTENDED AND WITHOUT KICKPLATE",G5="M82 DOOR",G5="M82 WITH ADA 3/4 EXTENDED AND WITHOUT KICKPLATE",G5="2-PANEL LIFT AND GLIDE SLIDING DOOR (QUEST)",G5="SUNVIEW / CLEARVIEW SLIDING DOOR")</formula>
    </cfRule>
  </conditionalFormatting>
  <dataValidations xWindow="901" yWindow="588" count="20">
    <dataValidation type="custom" allowBlank="1" showInputMessage="1" showErrorMessage="1" errorTitle="CAN NOT EDIT" error="You can not edit his cell" sqref="E3:H4 A25:P26 K3:N4 O1:P4 A1:C4 D1:N2 C24:E63" xr:uid="{38238F5E-61C0-4CC3-AC3E-924C0CEB7AEF}">
      <formula1>LEN(A1)=""</formula1>
    </dataValidation>
    <dataValidation allowBlank="1" showInputMessage="1" showErrorMessage="1" promptTitle="Enter Glass-1 detail" prompt="Incase of Monolithic spandrel glass, only enter glass 1 detail." sqref="K9:K63 L9:L23 K5:L8" xr:uid="{CFE7B081-96E8-4EE7-9985-711E5DAD7E8B}"/>
    <dataValidation allowBlank="1" showInputMessage="1" showErrorMessage="1" promptTitle="Please enter Floor#" prompt="Enter floor# for this line item." sqref="C5:C23" xr:uid="{9C10B1FC-903E-4D30-9A14-126B50E1769A}"/>
    <dataValidation allowBlank="1" showInputMessage="1" showErrorMessage="1" promptTitle="Please enter Tag#" prompt="Enter Tag# for this line item." sqref="E5:E23" xr:uid="{E25D568D-13FB-4DF8-B5E8-0AE977D9371F}"/>
    <dataValidation allowBlank="1" showInputMessage="1" showErrorMessage="1" promptTitle="Enter Unit#" prompt="Please enter the unit# for this line item if available." sqref="D5:D23" xr:uid="{0941B83B-50D1-47AC-ADDF-E70AE1712E56}"/>
    <dataValidation allowBlank="1" showInputMessage="1" showErrorMessage="1" promptTitle="Enter Quantity" prompt="Please enter the quantity required for this line item." sqref="F5:F23" xr:uid="{2A4BCB90-F3F3-41CC-AE1D-4EEE0EF787B6}"/>
    <dataValidation allowBlank="1" showInputMessage="1" showErrorMessage="1" promptTitle="Give your comments" prompt="Mention Reason or Write any comments that might be useful to process this service. Incase of &quot;MONOLITHIC SPANDREL OR SPANDREL IGU&quot;, please specify if there is vent associated with the assembly._x000a_" sqref="P5:P23" xr:uid="{00234CD6-202E-4C66-944E-28911CB8FDF0}"/>
    <dataValidation type="custom" allowBlank="1" showInputMessage="1" showErrorMessage="1" error="Start Entering &quot;JOB CODE&quot;" prompt="Do not input. Start entering the Job code." sqref="A5:A23" xr:uid="{790A289E-B0F0-4AB5-85FF-10837B42E005}">
      <formula1>LEN(A5)=""</formula1>
    </dataValidation>
    <dataValidation allowBlank="1" showInputMessage="1" showErrorMessage="1" errorTitle="CAN NOT EDIT" error="You can not edit his cell" sqref="I3:J4 D3:D4 F24:F63" xr:uid="{2129B2BD-E1EE-485B-8358-0EC0BD58A83B}"/>
    <dataValidation allowBlank="1" showInputMessage="1" showErrorMessage="1" promptTitle="Please refer finish chart detail" prompt="Please enter the required finish chart glass configuration. This is important for the colour information pertaining to glass." sqref="O5:O23" xr:uid="{61603537-C920-4F20-832E-2CE16EE3F5FF}"/>
    <dataValidation allowBlank="1" showInputMessage="1" showErrorMessage="1" promptTitle="Please enter Job Code" prompt="Enter 3 letter parent or child code based on the colour that is needed." sqref="B5:B23" xr:uid="{FF443859-D652-40DE-B08A-1E58E50EE367}"/>
    <dataValidation allowBlank="1" showInputMessage="1" showErrorMessage="1" promptTitle="Enter ecowall opening width" prompt="Please use illustration as reference to give this dimension for different &quot;Glass Types&quot;._x000a_FOR M82 DOOR, PLEASE ENTER THE GLASS STOP OUTER EDGE TO OUTER EDGE WIDTH DIMENSION." sqref="I5:I23" xr:uid="{FAA7B41C-4851-4B25-8DC7-02502D3A9828}"/>
    <dataValidation allowBlank="1" showInputMessage="1" showErrorMessage="1" promptTitle="Enter ecowall opening height" prompt="Please use illustration as reference to give this dimension for different &quot;Glass Types&quot;._x000a_FOR M82 DOOR, PLEASE ENTER THE GLASS STOP OUTER EDGE TO OUTER EDGE HEIGHT DIMENSION." sqref="J5:J23" xr:uid="{8F7C9A84-2A85-4C29-B4EC-FE2E6665446F}"/>
    <dataValidation allowBlank="1" showInputMessage="1" showErrorMessage="1" promptTitle="Please enter cut width of glass" prompt="Look at the illustration shown below._x000a_Opening width of the ecowall frame is different than the cut width of the glass." sqref="I24:I63" xr:uid="{412D5306-DC5B-45B9-B1DE-624846B7DD2F}"/>
    <dataValidation allowBlank="1" showInputMessage="1" showErrorMessage="1" promptTitle="Please enter cut height of glass" prompt="Look at the illustration shown below._x000a_Opening height of the ecowall frame is different than the cut height of the glass." sqref="J24:J63" xr:uid="{03E9036F-35AC-4C84-8B0F-F814771CF8F1}"/>
    <dataValidation allowBlank="1" showInputMessage="1" showErrorMessage="1" promptTitle="Please enter spacer detail" prompt="Enter this detail if the glass application is Spandrel IGU, Fixed glass, Awning glass or Door glass._x000a_If this is not applicable, please write &quot;N/A&quot;." sqref="L24:L63" xr:uid="{B64F086E-9F40-4093-A8AE-A3DED7F804FA}"/>
    <dataValidation allowBlank="1" showInputMessage="1" showErrorMessage="1" promptTitle="Please enter glass-2 detail" prompt="Enter this detail if the glass application is Spandrel IGU, Fixed glass, Awning glass or Door glass._x000a_If this is not applicable, please write &quot;N/A&quot;." sqref="M5:M63" xr:uid="{41A7F690-271F-4975-AFA7-EE62993B84CF}"/>
    <dataValidation allowBlank="1" showInputMessage="1" showErrorMessage="1" promptTitle="Please refer finish chart detail" prompt="Please enter the required finish chart glass configuration. This is important for the colour insformation pertaining to glass." sqref="O24:O63" xr:uid="{6A4C268F-3969-4155-8AA1-D2AF0D81FF8C}"/>
    <dataValidation allowBlank="1" showInputMessage="1" showErrorMessage="1" promptTitle="Give your comments" prompt="Write any comments that might be useful to process this service. Incase of &quot;MONOLITHIC SPANDREL OR SPANDREL IGU&quot;, please specify if there is vent associated with the assembly." sqref="P24:P63" xr:uid="{F0E20CD9-9AB0-4E46-9302-510C8B57896C}"/>
    <dataValidation allowBlank="1" showInputMessage="1" showErrorMessage="1" promptTitle="Please enter overall thickness" prompt="Enter overall thickness = glass 1 + spacer + glass 2." sqref="N24:N63" xr:uid="{8B9CF53A-4D23-4FDF-A3A8-A77FFBE469C1}"/>
  </dataValidations>
  <printOptions horizontalCentered="1"/>
  <pageMargins left="0.19685039370078741" right="0.19685039370078741" top="0" bottom="0.39370078740157483" header="0" footer="0"/>
  <pageSetup paperSize="3" scale="63" fitToHeight="0" orientation="landscape" r:id="rId1"/>
  <headerFooter>
    <oddFooter>&amp;L&amp;G&amp;C&amp;P of &amp;N
(PROPERTY OF QUEST WINDOW SYSTEMS)&amp;R&amp;G
&amp;"-,Bold"&amp;18We Clad Skyscrapers</oddFooter>
  </headerFooter>
  <rowBreaks count="1" manualBreakCount="1">
    <brk id="63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9" r:id="rId5" name="Check Box 9">
              <controlPr defaultSize="0" autoFill="0" autoLine="0" autoPict="0" macro="[0]!MoveDataCanada">
                <anchor moveWithCells="1">
                  <from>
                    <xdr:col>0</xdr:col>
                    <xdr:colOff>352425</xdr:colOff>
                    <xdr:row>64</xdr:row>
                    <xdr:rowOff>76200</xdr:rowOff>
                  </from>
                  <to>
                    <xdr:col>3</xdr:col>
                    <xdr:colOff>47625</xdr:colOff>
                    <xdr:row>66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6" name="Check Box 10">
              <controlPr defaultSize="0" autoFill="0" autoLine="0" autoPict="0" macro="[0]!MoveDataUSA">
                <anchor moveWithCells="1">
                  <from>
                    <xdr:col>4</xdr:col>
                    <xdr:colOff>114300</xdr:colOff>
                    <xdr:row>64</xdr:row>
                    <xdr:rowOff>85725</xdr:rowOff>
                  </from>
                  <to>
                    <xdr:col>6</xdr:col>
                    <xdr:colOff>85725</xdr:colOff>
                    <xdr:row>66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6" operator="containsText" id="{7D6FFD5D-E692-4C64-8DEC-EA4A44745381}">
            <xm:f>NOT(ISERROR(SEARCH($K$8,K7)))</xm:f>
            <xm:f>$K$8</xm:f>
            <x14:dxf>
              <fill>
                <patternFill patternType="none">
                  <bgColor auto="1"/>
                </patternFill>
              </fill>
            </x14:dxf>
          </x14:cfRule>
          <xm:sqref>K7 K9:K63</xm:sqref>
        </x14:conditionalFormatting>
        <x14:conditionalFormatting xmlns:xm="http://schemas.microsoft.com/office/excel/2006/main">
          <x14:cfRule type="containsText" priority="120" operator="containsText" id="{E84C3752-7BD5-47B0-9889-AF5CFCC6E9C1}">
            <xm:f>NOT(ISERROR(SEARCH(H9,H9)))</xm:f>
            <xm:f>H9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H9:H10 H24:H63</xm:sqref>
        </x14:conditionalFormatting>
        <x14:conditionalFormatting xmlns:xm="http://schemas.microsoft.com/office/excel/2006/main">
          <x14:cfRule type="containsText" priority="91" operator="containsText" id="{90D3FA75-7655-49A7-8579-8876BA32526B}">
            <xm:f>NOT(ISERROR(SEARCH(N9,N9)))</xm:f>
            <xm:f>N9</xm:f>
            <x14:dxf>
              <font>
                <color theme="1"/>
              </font>
            </x14:dxf>
          </x14:cfRule>
          <xm:sqref>N9:N10 N24:N63</xm:sqref>
        </x14:conditionalFormatting>
        <x14:conditionalFormatting xmlns:xm="http://schemas.microsoft.com/office/excel/2006/main">
          <x14:cfRule type="containsText" priority="89" operator="containsText" id="{0F68B9D3-4234-46F9-8809-55091AFD3F1D}">
            <xm:f>NOT(ISERROR(SEARCH(M5,N5)))</xm:f>
            <xm:f>M5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N9:N24 N5:N7</xm:sqref>
        </x14:conditionalFormatting>
        <x14:conditionalFormatting xmlns:xm="http://schemas.microsoft.com/office/excel/2006/main">
          <x14:cfRule type="containsText" priority="69" operator="containsText" id="{5D323C8B-17A1-4E5C-854C-D105A6643032}">
            <xm:f>NOT(ISERROR(SEARCH($M$5,M7)))</xm:f>
            <xm:f>$M$5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M7 M9:M63</xm:sqref>
        </x14:conditionalFormatting>
        <x14:conditionalFormatting xmlns:xm="http://schemas.microsoft.com/office/excel/2006/main">
          <x14:cfRule type="containsText" priority="77" operator="containsText" id="{0BAF7981-A580-45A2-8843-BF4A4EFFF2B3}">
            <xm:f>NOT(ISERROR(SEARCH(H7,H7)))</xm:f>
            <xm:f>H7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ontainsText" priority="74" operator="containsText" id="{0D4652CC-2804-4D2F-ACA2-85CDABCECD24}">
            <xm:f>NOT(ISERROR(SEARCH(N5,N5)))</xm:f>
            <xm:f>N5</xm:f>
            <x14:dxf>
              <font>
                <color theme="1"/>
              </font>
            </x14:dxf>
          </x14:cfRule>
          <xm:sqref>N5:N7</xm:sqref>
        </x14:conditionalFormatting>
        <x14:conditionalFormatting xmlns:xm="http://schemas.microsoft.com/office/excel/2006/main">
          <x14:cfRule type="containsText" priority="65" operator="containsText" id="{3452133D-E769-4DFC-8D22-4B2DDBA64C0D}">
            <xm:f>NOT(ISERROR(SEARCH(H11,H11)))</xm:f>
            <xm:f>H11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H11:H22</xm:sqref>
        </x14:conditionalFormatting>
        <x14:conditionalFormatting xmlns:xm="http://schemas.microsoft.com/office/excel/2006/main">
          <x14:cfRule type="containsText" priority="62" operator="containsText" id="{6EDBA5BA-552A-4017-9DDE-4CE099FA2569}">
            <xm:f>NOT(ISERROR(SEARCH(N11,N11)))</xm:f>
            <xm:f>N11</xm:f>
            <x14:dxf>
              <font>
                <color theme="1"/>
              </font>
            </x14:dxf>
          </x14:cfRule>
          <xm:sqref>N11:N22</xm:sqref>
        </x14:conditionalFormatting>
        <x14:conditionalFormatting xmlns:xm="http://schemas.microsoft.com/office/excel/2006/main">
          <x14:cfRule type="containsText" priority="53" operator="containsText" id="{D278961D-B5D7-49D8-B7B1-A83EAB4A6DFB}">
            <xm:f>NOT(ISERROR(SEARCH(H23,H23)))</xm:f>
            <xm:f>H23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containsText" priority="50" operator="containsText" id="{D1528D8A-E3A5-4D38-8CFD-1F115E9A5BCB}">
            <xm:f>NOT(ISERROR(SEARCH(N23,N23)))</xm:f>
            <xm:f>N23</xm:f>
            <x14:dxf>
              <font>
                <color theme="1"/>
              </font>
            </x14:dxf>
          </x14:cfRule>
          <xm:sqref>N23</xm:sqref>
        </x14:conditionalFormatting>
        <x14:conditionalFormatting xmlns:xm="http://schemas.microsoft.com/office/excel/2006/main">
          <x14:cfRule type="containsText" priority="42" operator="containsText" id="{1F164D2D-FE43-4360-87CD-2FB8D182E7B8}">
            <xm:f>NOT(ISERROR(SEARCH($L$7,L7)))</xm:f>
            <xm:f>$L$7</xm:f>
            <x14:dxf>
              <fill>
                <patternFill patternType="none">
                  <bgColor auto="1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ontainsText" priority="40" operator="containsText" id="{35E3ECC6-EC98-46E4-B238-62760FE0BE3E}">
            <xm:f>NOT(ISERROR(SEARCH($L$9,L9)))</xm:f>
            <xm:f>$L$9</xm:f>
            <x14:dxf>
              <fill>
                <patternFill patternType="none">
                  <bgColor auto="1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containsText" priority="39" operator="containsText" id="{378C7810-6DDE-4BA4-BDD5-2CB63421D138}">
            <xm:f>NOT(ISERROR(SEARCH($L$10,L10)))</xm:f>
            <xm:f>$L$10</xm:f>
            <x14:dxf>
              <fill>
                <patternFill patternType="none">
                  <bgColor auto="1"/>
                </patternFill>
              </fill>
            </x14:dxf>
          </x14:cfRule>
          <xm:sqref>L10</xm:sqref>
        </x14:conditionalFormatting>
        <x14:conditionalFormatting xmlns:xm="http://schemas.microsoft.com/office/excel/2006/main">
          <x14:cfRule type="containsText" priority="38" operator="containsText" id="{F5E390DE-9F49-43AA-A024-B0C560565201}">
            <xm:f>NOT(ISERROR(SEARCH($L$11,L11)))</xm:f>
            <xm:f>$L$11</xm:f>
            <x14:dxf>
              <fill>
                <patternFill patternType="none">
                  <bgColor auto="1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containsText" priority="37" operator="containsText" id="{8596601A-B188-4741-9DAD-2DCA16D40856}">
            <xm:f>NOT(ISERROR(SEARCH($L$12,L12)))</xm:f>
            <xm:f>$L$12</xm:f>
            <x14:dxf>
              <fill>
                <patternFill patternType="none">
                  <bgColor auto="1"/>
                </patternFill>
              </fill>
            </x14:dxf>
          </x14:cfRule>
          <xm:sqref>L12</xm:sqref>
        </x14:conditionalFormatting>
        <x14:conditionalFormatting xmlns:xm="http://schemas.microsoft.com/office/excel/2006/main">
          <x14:cfRule type="containsText" priority="36" operator="containsText" id="{71F225B3-3101-48B5-B5AC-9A4B2CEDCAA2}">
            <xm:f>NOT(ISERROR(SEARCH($L$13,L13)))</xm:f>
            <xm:f>$L$13</xm:f>
            <x14:dxf>
              <fill>
                <patternFill patternType="none">
                  <bgColor auto="1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35" operator="containsText" id="{746EC111-675E-4A8F-8689-72FBDEB43856}">
            <xm:f>NOT(ISERROR(SEARCH($L$14,L14)))</xm:f>
            <xm:f>$L$14</xm:f>
            <x14:dxf>
              <fill>
                <patternFill patternType="none">
                  <bgColor auto="1"/>
                </patternFill>
              </fill>
            </x14:dxf>
          </x14:cfRule>
          <xm:sqref>L14</xm:sqref>
        </x14:conditionalFormatting>
        <x14:conditionalFormatting xmlns:xm="http://schemas.microsoft.com/office/excel/2006/main">
          <x14:cfRule type="containsText" priority="34" operator="containsText" id="{3E5CD5C1-E4E1-4059-9F16-261FDEDB2A26}">
            <xm:f>NOT(ISERROR(SEARCH($L$15,L15)))</xm:f>
            <xm:f>$L$15</xm:f>
            <x14:dxf>
              <fill>
                <patternFill patternType="none">
                  <bgColor auto="1"/>
                </patternFill>
              </fill>
            </x14:dxf>
          </x14:cfRule>
          <xm:sqref>L15</xm:sqref>
        </x14:conditionalFormatting>
        <x14:conditionalFormatting xmlns:xm="http://schemas.microsoft.com/office/excel/2006/main">
          <x14:cfRule type="containsText" priority="33" operator="containsText" id="{6D27078F-8B87-49EF-BD82-0487832C918B}">
            <xm:f>NOT(ISERROR(SEARCH($L$16,L16)))</xm:f>
            <xm:f>$L$16</xm:f>
            <x14:dxf>
              <fill>
                <patternFill patternType="none">
                  <bgColor auto="1"/>
                </patternFill>
              </fill>
            </x14:dxf>
          </x14:cfRule>
          <xm:sqref>L16</xm:sqref>
        </x14:conditionalFormatting>
        <x14:conditionalFormatting xmlns:xm="http://schemas.microsoft.com/office/excel/2006/main">
          <x14:cfRule type="containsText" priority="32" operator="containsText" id="{9DAA4DEC-C811-42DB-A7E4-081218ADE826}">
            <xm:f>NOT(ISERROR(SEARCH($L$17,L17)))</xm:f>
            <xm:f>$L$17</xm:f>
            <x14:dxf>
              <fill>
                <patternFill patternType="none">
                  <bgColor auto="1"/>
                </patternFill>
              </fill>
            </x14:dxf>
          </x14:cfRule>
          <xm:sqref>L17</xm:sqref>
        </x14:conditionalFormatting>
        <x14:conditionalFormatting xmlns:xm="http://schemas.microsoft.com/office/excel/2006/main">
          <x14:cfRule type="containsText" priority="31" operator="containsText" id="{0B2DCBB1-45CE-406D-A570-0F2FCE293D42}">
            <xm:f>NOT(ISERROR(SEARCH($L$18,L18)))</xm:f>
            <xm:f>$L$18</xm:f>
            <x14:dxf>
              <fill>
                <patternFill patternType="none">
                  <bgColor auto="1"/>
                </patternFill>
              </fill>
            </x14:dxf>
          </x14:cfRule>
          <xm:sqref>L18</xm:sqref>
        </x14:conditionalFormatting>
        <x14:conditionalFormatting xmlns:xm="http://schemas.microsoft.com/office/excel/2006/main">
          <x14:cfRule type="containsText" priority="30" operator="containsText" id="{1D214D2A-38B3-432A-A3D3-9D12BE724DF0}">
            <xm:f>NOT(ISERROR(SEARCH($L$19,L19)))</xm:f>
            <xm:f>$L$19</xm:f>
            <x14:dxf>
              <fill>
                <patternFill patternType="none">
                  <bgColor auto="1"/>
                </patternFill>
              </fill>
            </x14:dxf>
          </x14:cfRule>
          <xm:sqref>L19</xm:sqref>
        </x14:conditionalFormatting>
        <x14:conditionalFormatting xmlns:xm="http://schemas.microsoft.com/office/excel/2006/main">
          <x14:cfRule type="containsText" priority="29" operator="containsText" id="{C6DC8847-36B2-4703-8FFF-5B06521AD9BC}">
            <xm:f>NOT(ISERROR(SEARCH($L$20,L20)))</xm:f>
            <xm:f>$L$20</xm:f>
            <x14:dxf>
              <fill>
                <patternFill patternType="none">
                  <bgColor auto="1"/>
                </patternFill>
              </fill>
            </x14:dxf>
          </x14:cfRule>
          <xm:sqref>L20</xm:sqref>
        </x14:conditionalFormatting>
        <x14:conditionalFormatting xmlns:xm="http://schemas.microsoft.com/office/excel/2006/main">
          <x14:cfRule type="containsText" priority="28" operator="containsText" id="{07B1695B-E4BC-4ECA-82C5-F2075E740A40}">
            <xm:f>NOT(ISERROR(SEARCH($L$21,L21)))</xm:f>
            <xm:f>$L$21</xm:f>
            <x14:dxf>
              <fill>
                <patternFill patternType="none">
                  <bgColor auto="1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containsText" priority="27" operator="containsText" id="{0512DCD9-EF23-4CD3-B533-E2F0191772C8}">
            <xm:f>NOT(ISERROR(SEARCH($L$22,L22)))</xm:f>
            <xm:f>$L$22</xm:f>
            <x14:dxf>
              <fill>
                <patternFill patternType="none">
                  <bgColor auto="1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26" operator="containsText" id="{F9AB0953-83E7-418D-BE22-E9933D4050F9}">
            <xm:f>NOT(ISERROR(SEARCH($L$23,L23)))</xm:f>
            <xm:f>$L$23</xm:f>
            <x14:dxf>
              <fill>
                <patternFill patternType="none">
                  <bgColor auto="1"/>
                </patternFill>
              </fill>
            </x14:dxf>
          </x14:cfRule>
          <xm:sqref>L23</xm:sqref>
        </x14:conditionalFormatting>
        <x14:conditionalFormatting xmlns:xm="http://schemas.microsoft.com/office/excel/2006/main">
          <x14:cfRule type="containsText" priority="17" operator="containsText" id="{F775FF20-F0EC-4FD1-97CB-B48444A3616E}">
            <xm:f>NOT(ISERROR(SEARCH($K$8,K8)))</xm:f>
            <xm:f>$K$8</xm:f>
            <x14:dxf>
              <fill>
                <patternFill patternType="none">
                  <bgColor auto="1"/>
                </patternFill>
              </fill>
            </x14:dxf>
          </x14:cfRule>
          <xm:sqref>K8</xm:sqref>
        </x14:conditionalFormatting>
        <x14:conditionalFormatting xmlns:xm="http://schemas.microsoft.com/office/excel/2006/main">
          <x14:cfRule type="containsText" priority="21" operator="containsText" id="{3324DD46-57A8-45AF-B390-EF1C347623C7}">
            <xm:f>NOT(ISERROR(SEARCH(M8,N8)))</xm:f>
            <xm:f>M8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15" operator="containsText" id="{2BD50EFF-441F-4057-A4DD-5C9CC75ADB6A}">
            <xm:f>NOT(ISERROR(SEARCH($M$5,M8)))</xm:f>
            <xm:f>$M$5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18" operator="containsText" id="{6ABFB4E7-9286-41B2-8BFC-237FD3D317EE}">
            <xm:f>NOT(ISERROR(SEARCH(H8,H8)))</xm:f>
            <xm:f>H8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16" operator="containsText" id="{8DDBA44B-233C-41FE-B66A-E6F6D150BAF9}">
            <xm:f>NOT(ISERROR(SEARCH(N8,N8)))</xm:f>
            <xm:f>N8</xm:f>
            <x14:dxf>
              <font>
                <color theme="1"/>
              </font>
            </x14:dxf>
          </x14:cfRule>
          <xm:sqref>N8</xm:sqref>
        </x14:conditionalFormatting>
        <x14:conditionalFormatting xmlns:xm="http://schemas.microsoft.com/office/excel/2006/main">
          <x14:cfRule type="containsText" priority="14" operator="containsText" id="{53645341-4A36-4CDF-A3DA-2E74307BD541}">
            <xm:f>NOT(ISERROR(SEARCH($L$6,L8)))</xm:f>
            <xm:f>$L$6</xm:f>
            <x14:dxf>
              <fill>
                <patternFill patternType="none">
                  <bgColor auto="1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5" operator="containsText" id="{A31DAD0B-6246-409A-B43B-7248A24B438C}">
            <xm:f>NOT(ISERROR(SEARCH($K$7,K5)))</xm:f>
            <xm:f>$K$7</xm:f>
            <x14:dxf>
              <fill>
                <patternFill patternType="none">
                  <bgColor auto="1"/>
                </patternFill>
              </fill>
            </x14:dxf>
          </x14:cfRule>
          <xm:sqref>K5:K6</xm:sqref>
        </x14:conditionalFormatting>
        <x14:conditionalFormatting xmlns:xm="http://schemas.microsoft.com/office/excel/2006/main">
          <x14:cfRule type="containsText" priority="3" operator="containsText" id="{140A4707-1EEC-4E9E-960E-9178DE95B390}">
            <xm:f>NOT(ISERROR(SEARCH($M$5,M5)))</xm:f>
            <xm:f>$M$5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M5:M6</xm:sqref>
        </x14:conditionalFormatting>
        <x14:conditionalFormatting xmlns:xm="http://schemas.microsoft.com/office/excel/2006/main">
          <x14:cfRule type="containsText" priority="6" operator="containsText" id="{8A4B38C8-D96B-4573-B7A6-64B340BC5095}">
            <xm:f>NOT(ISERROR(SEARCH(H5,H5)))</xm:f>
            <xm:f>H5</xm:f>
            <x14:dxf>
              <font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H5:H6</xm:sqref>
        </x14:conditionalFormatting>
        <x14:conditionalFormatting xmlns:xm="http://schemas.microsoft.com/office/excel/2006/main">
          <x14:cfRule type="containsText" priority="2" operator="containsText" id="{63D38041-8F18-45C4-8AA6-E718F31CA98B}">
            <xm:f>NOT(ISERROR(SEARCH($L$6,L5)))</xm:f>
            <xm:f>$L$6</xm:f>
            <x14:dxf>
              <fill>
                <patternFill patternType="none">
                  <bgColor auto="1"/>
                </patternFill>
              </fill>
            </x14:dxf>
          </x14:cfRule>
          <xm:sqref>L5:L6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901" yWindow="588" count="4">
        <x14:dataValidation type="list" allowBlank="1" showInputMessage="1" showErrorMessage="1" promptTitle="Please enter overall thickness" prompt="Enter overall thickness = glass 1 + spacer + glass 2." xr:uid="{85DD677C-74BB-4E33-ACAA-DFC9D1B00924}">
          <x14:formula1>
            <xm:f>Service!$AH$42:$AH$53</xm:f>
          </x14:formula1>
          <xm:sqref>N9:N23 N5:N7</xm:sqref>
        </x14:dataValidation>
        <x14:dataValidation type="list" allowBlank="1" showInputMessage="1" showErrorMessage="1" promptTitle="Please select the glass type" prompt="Use the drop-down menu to select the application of the glass." xr:uid="{FA062774-F2A0-4CB6-A20A-849C93808580}">
          <x14:formula1>
            <xm:f>Service!$AM$16:$AM$28</xm:f>
          </x14:formula1>
          <xm:sqref>G9:G23 G5:G7</xm:sqref>
        </x14:dataValidation>
        <x14:dataValidation type="list" allowBlank="1" showInputMessage="1" showErrorMessage="1" promptTitle="Please select the glass type" prompt="Use the drop-down menu to select the application of the glass." xr:uid="{3A05198C-162A-456A-8092-3AE79972FF6D}">
          <x14:formula1>
            <xm:f>Service!$AD$29:$AD$33</xm:f>
          </x14:formula1>
          <xm:sqref>G24:G63</xm:sqref>
        </x14:dataValidation>
        <x14:dataValidation type="list" allowBlank="1" showInputMessage="1" showErrorMessage="1" promptTitle="Please enter backpan detail" prompt="Please specify if backpan is required or not. If you selected &quot;Yes&quot;, please go to the panel form and enter the details on it." xr:uid="{27FACB2B-DD0E-4816-85FD-BFA4381782B8}">
          <x14:formula1>
            <xm:f>Service!$S$8:$S$9</xm:f>
          </x14:formula1>
          <xm:sqref>H9:H63 H7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2AD7-88EC-4097-A2E3-6697D92ADF6B}">
  <sheetPr codeName="Sheet3">
    <tabColor rgb="FF00B050"/>
    <pageSetUpPr fitToPage="1"/>
  </sheetPr>
  <dimension ref="A1:Q49"/>
  <sheetViews>
    <sheetView showGridLines="0" topLeftCell="B1" zoomScale="70" zoomScaleNormal="70" zoomScaleSheetLayoutView="55" workbookViewId="0">
      <pane ySplit="4" topLeftCell="A5" activePane="bottomLeft" state="frozen"/>
      <selection activeCell="C7" sqref="C7"/>
      <selection pane="bottomLeft" activeCell="C7" sqref="C7"/>
    </sheetView>
  </sheetViews>
  <sheetFormatPr defaultColWidth="8.7109375" defaultRowHeight="15" x14ac:dyDescent="0.25"/>
  <cols>
    <col min="1" max="1" width="20.7109375" style="7" customWidth="1"/>
    <col min="2" max="2" width="20.7109375" style="118" customWidth="1"/>
    <col min="3" max="5" width="20.7109375" style="7" customWidth="1"/>
    <col min="6" max="6" width="33.140625" style="7" customWidth="1"/>
    <col min="7" max="7" width="22.28515625" style="7" bestFit="1" customWidth="1"/>
    <col min="8" max="9" width="20.7109375" style="7" customWidth="1"/>
    <col min="10" max="10" width="21.42578125" style="7" bestFit="1" customWidth="1"/>
    <col min="11" max="11" width="11.5703125" style="7" bestFit="1" customWidth="1"/>
    <col min="12" max="13" width="20.7109375" style="7" customWidth="1"/>
    <col min="14" max="14" width="39.28515625" style="7" bestFit="1" customWidth="1"/>
    <col min="15" max="16384" width="8.7109375" style="7"/>
  </cols>
  <sheetData>
    <row r="1" spans="1:14" x14ac:dyDescent="0.25">
      <c r="A1" s="94"/>
      <c r="B1" s="109"/>
      <c r="C1" s="353" t="s">
        <v>27</v>
      </c>
      <c r="D1" s="353"/>
      <c r="E1" s="353"/>
      <c r="F1" s="353"/>
      <c r="G1" s="353"/>
      <c r="H1" s="353"/>
      <c r="I1" s="353"/>
      <c r="J1" s="353"/>
      <c r="K1" s="353"/>
      <c r="L1" s="353"/>
      <c r="M1" s="95"/>
      <c r="N1" s="96"/>
    </row>
    <row r="2" spans="1:14" ht="28.5" x14ac:dyDescent="0.25">
      <c r="A2" s="97"/>
      <c r="B2" s="110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184" t="s">
        <v>34</v>
      </c>
      <c r="N2" s="185">
        <f>'SR Form'!F7</f>
        <v>0</v>
      </c>
    </row>
    <row r="3" spans="1:14" ht="15.75" thickBot="1" x14ac:dyDescent="0.3">
      <c r="A3" s="97"/>
      <c r="B3" s="110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98"/>
      <c r="N3" s="257"/>
    </row>
    <row r="4" spans="1:14" s="9" customFormat="1" ht="84.75" thickBot="1" x14ac:dyDescent="0.3">
      <c r="A4" s="186" t="s">
        <v>35</v>
      </c>
      <c r="B4" s="186" t="s">
        <v>36</v>
      </c>
      <c r="C4" s="186" t="s">
        <v>37</v>
      </c>
      <c r="D4" s="186" t="s">
        <v>38</v>
      </c>
      <c r="E4" s="186" t="s">
        <v>39</v>
      </c>
      <c r="F4" s="186" t="s">
        <v>70</v>
      </c>
      <c r="G4" s="186" t="s">
        <v>71</v>
      </c>
      <c r="H4" s="186" t="s">
        <v>72</v>
      </c>
      <c r="I4" s="186" t="s">
        <v>73</v>
      </c>
      <c r="J4" s="186" t="s">
        <v>54</v>
      </c>
      <c r="K4" s="186" t="s">
        <v>74</v>
      </c>
      <c r="L4" s="186" t="s">
        <v>43</v>
      </c>
      <c r="M4" s="186" t="s">
        <v>44</v>
      </c>
      <c r="N4" s="186" t="s">
        <v>75</v>
      </c>
    </row>
    <row r="5" spans="1:14" ht="24.95" customHeight="1" x14ac:dyDescent="0.35">
      <c r="A5" s="243" t="str">
        <f>IF(ISBLANK(B5),"",ROW()-4)</f>
        <v/>
      </c>
      <c r="B5" s="244"/>
      <c r="C5" s="244"/>
      <c r="D5" s="244"/>
      <c r="E5" s="244"/>
      <c r="F5" s="245"/>
      <c r="G5" s="245"/>
      <c r="H5" s="246"/>
      <c r="I5" s="246"/>
      <c r="J5" s="247"/>
      <c r="K5" s="245"/>
      <c r="L5" s="245"/>
      <c r="M5" s="247"/>
      <c r="N5" s="248"/>
    </row>
    <row r="6" spans="1:14" ht="24.95" customHeight="1" x14ac:dyDescent="0.25">
      <c r="A6" s="249" t="str">
        <f t="shared" ref="A6" si="0">IF(ISBLANK(B6),"",ROW()-4)</f>
        <v/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21"/>
    </row>
    <row r="7" spans="1:14" ht="24.95" customHeight="1" x14ac:dyDescent="0.35">
      <c r="A7" s="250" t="str">
        <f t="shared" ref="A7:A18" si="1">IF(ISBLANK(B7),"",ROW()-4)</f>
        <v/>
      </c>
      <c r="B7" s="251"/>
      <c r="C7" s="218"/>
      <c r="D7" s="251"/>
      <c r="E7" s="251"/>
      <c r="F7" s="252"/>
      <c r="G7" s="252"/>
      <c r="H7" s="252"/>
      <c r="I7" s="252"/>
      <c r="J7" s="253"/>
      <c r="K7" s="252"/>
      <c r="L7" s="252"/>
      <c r="M7" s="253"/>
      <c r="N7" s="254"/>
    </row>
    <row r="8" spans="1:14" ht="24.95" customHeight="1" x14ac:dyDescent="0.25">
      <c r="A8" s="249" t="str">
        <f t="shared" si="1"/>
        <v/>
      </c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21"/>
    </row>
    <row r="9" spans="1:14" ht="24.95" customHeight="1" x14ac:dyDescent="0.25">
      <c r="A9" s="250" t="str">
        <f t="shared" si="1"/>
        <v/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22"/>
    </row>
    <row r="10" spans="1:14" ht="24.95" customHeight="1" x14ac:dyDescent="0.25">
      <c r="A10" s="249" t="str">
        <f t="shared" si="1"/>
        <v/>
      </c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21"/>
    </row>
    <row r="11" spans="1:14" ht="24.95" customHeight="1" x14ac:dyDescent="0.25">
      <c r="A11" s="250" t="str">
        <f t="shared" si="1"/>
        <v/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22"/>
    </row>
    <row r="12" spans="1:14" ht="24.95" customHeight="1" x14ac:dyDescent="0.25">
      <c r="A12" s="249" t="str">
        <f t="shared" si="1"/>
        <v/>
      </c>
      <c r="B12" s="216"/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21"/>
    </row>
    <row r="13" spans="1:14" ht="24.95" customHeight="1" x14ac:dyDescent="0.25">
      <c r="A13" s="250" t="str">
        <f t="shared" si="1"/>
        <v/>
      </c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22"/>
    </row>
    <row r="14" spans="1:14" ht="24.95" customHeight="1" x14ac:dyDescent="0.25">
      <c r="A14" s="249" t="str">
        <f t="shared" si="1"/>
        <v/>
      </c>
      <c r="B14" s="216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21"/>
    </row>
    <row r="15" spans="1:14" ht="24.95" customHeight="1" x14ac:dyDescent="0.25">
      <c r="A15" s="250" t="str">
        <f t="shared" si="1"/>
        <v/>
      </c>
      <c r="B15" s="218"/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222"/>
    </row>
    <row r="16" spans="1:14" ht="24.95" customHeight="1" x14ac:dyDescent="0.25">
      <c r="A16" s="249" t="str">
        <f t="shared" si="1"/>
        <v/>
      </c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21"/>
    </row>
    <row r="17" spans="1:17" ht="24.95" customHeight="1" x14ac:dyDescent="0.25">
      <c r="A17" s="250" t="str">
        <f t="shared" si="1"/>
        <v/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22"/>
    </row>
    <row r="18" spans="1:17" ht="24.95" customHeight="1" thickBot="1" x14ac:dyDescent="0.3">
      <c r="A18" s="255" t="str">
        <f t="shared" si="1"/>
        <v/>
      </c>
      <c r="B18" s="238"/>
      <c r="C18" s="238"/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56"/>
    </row>
    <row r="19" spans="1:17" ht="15" customHeight="1" x14ac:dyDescent="0.25">
      <c r="A19" s="407" t="s">
        <v>69</v>
      </c>
      <c r="B19" s="408"/>
      <c r="C19" s="408"/>
      <c r="D19" s="408"/>
      <c r="E19" s="408"/>
      <c r="F19" s="408"/>
      <c r="G19" s="408"/>
      <c r="H19" s="408"/>
      <c r="I19" s="408"/>
      <c r="J19" s="408"/>
      <c r="K19" s="408"/>
      <c r="L19" s="408"/>
      <c r="M19" s="408"/>
      <c r="N19" s="409"/>
      <c r="O19" s="119"/>
      <c r="P19" s="119"/>
      <c r="Q19" s="119"/>
    </row>
    <row r="20" spans="1:17" ht="15.75" customHeight="1" thickBot="1" x14ac:dyDescent="0.3">
      <c r="A20" s="410"/>
      <c r="B20" s="411"/>
      <c r="C20" s="411"/>
      <c r="D20" s="411"/>
      <c r="E20" s="411"/>
      <c r="F20" s="411"/>
      <c r="G20" s="411"/>
      <c r="H20" s="411"/>
      <c r="I20" s="411"/>
      <c r="J20" s="411"/>
      <c r="K20" s="411"/>
      <c r="L20" s="411"/>
      <c r="M20" s="411"/>
      <c r="N20" s="412"/>
      <c r="O20" s="119"/>
      <c r="P20" s="119"/>
      <c r="Q20" s="119"/>
    </row>
    <row r="21" spans="1:17" x14ac:dyDescent="0.25">
      <c r="A21" s="413"/>
      <c r="B21" s="414"/>
      <c r="C21" s="414"/>
      <c r="D21" s="414"/>
      <c r="E21" s="414"/>
      <c r="F21" s="414"/>
      <c r="G21" s="414"/>
      <c r="H21" s="414"/>
      <c r="I21" s="414"/>
      <c r="J21" s="414"/>
      <c r="K21" s="414"/>
      <c r="L21" s="414"/>
      <c r="M21" s="414"/>
      <c r="N21" s="415"/>
      <c r="O21" s="21"/>
      <c r="P21" s="21"/>
      <c r="Q21" s="21"/>
    </row>
    <row r="22" spans="1:17" x14ac:dyDescent="0.25">
      <c r="A22" s="416"/>
      <c r="B22" s="417"/>
      <c r="C22" s="417"/>
      <c r="D22" s="417"/>
      <c r="E22" s="417"/>
      <c r="F22" s="417"/>
      <c r="G22" s="417"/>
      <c r="H22" s="417"/>
      <c r="I22" s="417"/>
      <c r="J22" s="417"/>
      <c r="K22" s="417"/>
      <c r="L22" s="417"/>
      <c r="M22" s="417"/>
      <c r="N22" s="418"/>
      <c r="O22" s="21"/>
      <c r="P22" s="21"/>
      <c r="Q22" s="21"/>
    </row>
    <row r="23" spans="1:17" x14ac:dyDescent="0.25">
      <c r="A23" s="416"/>
      <c r="B23" s="417"/>
      <c r="C23" s="417"/>
      <c r="D23" s="417"/>
      <c r="E23" s="417"/>
      <c r="F23" s="417"/>
      <c r="G23" s="417"/>
      <c r="H23" s="417"/>
      <c r="I23" s="417"/>
      <c r="J23" s="417"/>
      <c r="K23" s="417"/>
      <c r="L23" s="417"/>
      <c r="M23" s="417"/>
      <c r="N23" s="418"/>
      <c r="O23" s="21"/>
      <c r="P23" s="21"/>
      <c r="Q23" s="21"/>
    </row>
    <row r="24" spans="1:17" x14ac:dyDescent="0.25">
      <c r="A24" s="416"/>
      <c r="B24" s="417"/>
      <c r="C24" s="417"/>
      <c r="D24" s="417"/>
      <c r="E24" s="417"/>
      <c r="F24" s="417"/>
      <c r="G24" s="417"/>
      <c r="H24" s="417"/>
      <c r="I24" s="417"/>
      <c r="J24" s="417"/>
      <c r="K24" s="417"/>
      <c r="L24" s="417"/>
      <c r="M24" s="417"/>
      <c r="N24" s="418"/>
      <c r="O24" s="21"/>
      <c r="P24" s="21"/>
      <c r="Q24" s="21"/>
    </row>
    <row r="25" spans="1:17" x14ac:dyDescent="0.25">
      <c r="A25" s="416"/>
      <c r="B25" s="417"/>
      <c r="C25" s="417"/>
      <c r="D25" s="417"/>
      <c r="E25" s="417"/>
      <c r="F25" s="417"/>
      <c r="G25" s="417"/>
      <c r="H25" s="417"/>
      <c r="I25" s="417"/>
      <c r="J25" s="417"/>
      <c r="K25" s="417"/>
      <c r="L25" s="417"/>
      <c r="M25" s="417"/>
      <c r="N25" s="418"/>
      <c r="O25" s="21"/>
      <c r="P25" s="21"/>
      <c r="Q25" s="21"/>
    </row>
    <row r="26" spans="1:17" x14ac:dyDescent="0.25">
      <c r="A26" s="416"/>
      <c r="B26" s="417"/>
      <c r="C26" s="417"/>
      <c r="D26" s="417"/>
      <c r="E26" s="417"/>
      <c r="F26" s="417"/>
      <c r="G26" s="417"/>
      <c r="H26" s="417"/>
      <c r="I26" s="417"/>
      <c r="J26" s="417"/>
      <c r="K26" s="417"/>
      <c r="L26" s="417"/>
      <c r="M26" s="417"/>
      <c r="N26" s="418"/>
      <c r="O26" s="21"/>
      <c r="P26" s="21"/>
      <c r="Q26" s="21"/>
    </row>
    <row r="27" spans="1:17" x14ac:dyDescent="0.25">
      <c r="A27" s="416"/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8"/>
      <c r="O27" s="21"/>
      <c r="P27" s="21"/>
      <c r="Q27" s="21"/>
    </row>
    <row r="28" spans="1:17" x14ac:dyDescent="0.25">
      <c r="A28" s="416"/>
      <c r="B28" s="417"/>
      <c r="C28" s="417"/>
      <c r="D28" s="417"/>
      <c r="E28" s="417"/>
      <c r="F28" s="417"/>
      <c r="G28" s="417"/>
      <c r="H28" s="417"/>
      <c r="I28" s="417"/>
      <c r="J28" s="417"/>
      <c r="K28" s="417"/>
      <c r="L28" s="417"/>
      <c r="M28" s="417"/>
      <c r="N28" s="418"/>
      <c r="O28" s="21"/>
      <c r="P28" s="21"/>
      <c r="Q28" s="21"/>
    </row>
    <row r="29" spans="1:17" x14ac:dyDescent="0.25">
      <c r="A29" s="416"/>
      <c r="B29" s="417"/>
      <c r="C29" s="417"/>
      <c r="D29" s="417"/>
      <c r="E29" s="417"/>
      <c r="F29" s="417"/>
      <c r="G29" s="417"/>
      <c r="H29" s="417"/>
      <c r="I29" s="417"/>
      <c r="J29" s="417"/>
      <c r="K29" s="417"/>
      <c r="L29" s="417"/>
      <c r="M29" s="417"/>
      <c r="N29" s="418"/>
      <c r="O29" s="21"/>
      <c r="P29" s="21"/>
      <c r="Q29" s="21"/>
    </row>
    <row r="30" spans="1:17" x14ac:dyDescent="0.25">
      <c r="A30" s="416"/>
      <c r="B30" s="417"/>
      <c r="C30" s="417"/>
      <c r="D30" s="417"/>
      <c r="E30" s="417"/>
      <c r="F30" s="417"/>
      <c r="G30" s="417"/>
      <c r="H30" s="417"/>
      <c r="I30" s="417"/>
      <c r="J30" s="417"/>
      <c r="K30" s="417"/>
      <c r="L30" s="417"/>
      <c r="M30" s="417"/>
      <c r="N30" s="418"/>
      <c r="O30" s="21"/>
      <c r="P30" s="21"/>
      <c r="Q30" s="21"/>
    </row>
    <row r="31" spans="1:17" x14ac:dyDescent="0.25">
      <c r="A31" s="416"/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8"/>
      <c r="O31" s="21"/>
      <c r="P31" s="21"/>
      <c r="Q31" s="21"/>
    </row>
    <row r="32" spans="1:17" x14ac:dyDescent="0.25">
      <c r="A32" s="416"/>
      <c r="B32" s="417"/>
      <c r="C32" s="417"/>
      <c r="D32" s="417"/>
      <c r="E32" s="417"/>
      <c r="F32" s="417"/>
      <c r="G32" s="417"/>
      <c r="H32" s="417"/>
      <c r="I32" s="417"/>
      <c r="J32" s="417"/>
      <c r="K32" s="417"/>
      <c r="L32" s="417"/>
      <c r="M32" s="417"/>
      <c r="N32" s="418"/>
      <c r="O32" s="21"/>
      <c r="P32" s="21"/>
      <c r="Q32" s="21"/>
    </row>
    <row r="33" spans="1:17" x14ac:dyDescent="0.25">
      <c r="A33" s="416"/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8"/>
      <c r="O33" s="21"/>
      <c r="P33" s="21"/>
      <c r="Q33" s="21"/>
    </row>
    <row r="34" spans="1:17" x14ac:dyDescent="0.25">
      <c r="A34" s="416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8"/>
      <c r="O34" s="21"/>
      <c r="P34" s="21"/>
      <c r="Q34" s="21"/>
    </row>
    <row r="35" spans="1:17" x14ac:dyDescent="0.25">
      <c r="A35" s="416"/>
      <c r="B35" s="417"/>
      <c r="C35" s="417"/>
      <c r="D35" s="417"/>
      <c r="E35" s="417"/>
      <c r="F35" s="417"/>
      <c r="G35" s="417"/>
      <c r="H35" s="417"/>
      <c r="I35" s="417"/>
      <c r="J35" s="417"/>
      <c r="K35" s="417"/>
      <c r="L35" s="417"/>
      <c r="M35" s="417"/>
      <c r="N35" s="418"/>
      <c r="O35" s="21"/>
      <c r="P35" s="21"/>
      <c r="Q35" s="21"/>
    </row>
    <row r="36" spans="1:17" x14ac:dyDescent="0.25">
      <c r="A36" s="416"/>
      <c r="B36" s="417"/>
      <c r="C36" s="417"/>
      <c r="D36" s="417"/>
      <c r="E36" s="417"/>
      <c r="F36" s="417"/>
      <c r="G36" s="417"/>
      <c r="H36" s="417"/>
      <c r="I36" s="417"/>
      <c r="J36" s="417"/>
      <c r="K36" s="417"/>
      <c r="L36" s="417"/>
      <c r="M36" s="417"/>
      <c r="N36" s="418"/>
      <c r="O36" s="21"/>
      <c r="P36" s="21"/>
      <c r="Q36" s="21"/>
    </row>
    <row r="37" spans="1:17" x14ac:dyDescent="0.25">
      <c r="A37" s="416"/>
      <c r="B37" s="417"/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8"/>
      <c r="O37" s="21"/>
      <c r="P37" s="21"/>
      <c r="Q37" s="21"/>
    </row>
    <row r="38" spans="1:17" x14ac:dyDescent="0.25">
      <c r="A38" s="416"/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8"/>
      <c r="O38" s="21"/>
      <c r="P38" s="21"/>
      <c r="Q38" s="21"/>
    </row>
    <row r="39" spans="1:17" x14ac:dyDescent="0.25">
      <c r="A39" s="416"/>
      <c r="B39" s="417"/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8"/>
      <c r="O39" s="21"/>
      <c r="P39" s="21"/>
      <c r="Q39" s="21"/>
    </row>
    <row r="40" spans="1:17" x14ac:dyDescent="0.25">
      <c r="A40" s="416"/>
      <c r="B40" s="417"/>
      <c r="C40" s="417"/>
      <c r="D40" s="417"/>
      <c r="E40" s="417"/>
      <c r="F40" s="417"/>
      <c r="G40" s="417"/>
      <c r="H40" s="417"/>
      <c r="I40" s="417"/>
      <c r="J40" s="417"/>
      <c r="K40" s="417"/>
      <c r="L40" s="417"/>
      <c r="M40" s="417"/>
      <c r="N40" s="418"/>
      <c r="O40" s="21"/>
      <c r="P40" s="21"/>
      <c r="Q40" s="21"/>
    </row>
    <row r="41" spans="1:17" x14ac:dyDescent="0.25">
      <c r="A41" s="416"/>
      <c r="B41" s="417"/>
      <c r="C41" s="417"/>
      <c r="D41" s="417"/>
      <c r="E41" s="417"/>
      <c r="F41" s="417"/>
      <c r="G41" s="417"/>
      <c r="H41" s="417"/>
      <c r="I41" s="417"/>
      <c r="J41" s="417"/>
      <c r="K41" s="417"/>
      <c r="L41" s="417"/>
      <c r="M41" s="417"/>
      <c r="N41" s="418"/>
      <c r="O41" s="21"/>
      <c r="P41" s="21"/>
      <c r="Q41" s="21"/>
    </row>
    <row r="42" spans="1:17" x14ac:dyDescent="0.25">
      <c r="A42" s="416"/>
      <c r="B42" s="417"/>
      <c r="C42" s="417"/>
      <c r="D42" s="417"/>
      <c r="E42" s="417"/>
      <c r="F42" s="417"/>
      <c r="G42" s="417"/>
      <c r="H42" s="417"/>
      <c r="I42" s="417"/>
      <c r="J42" s="417"/>
      <c r="K42" s="417"/>
      <c r="L42" s="417"/>
      <c r="M42" s="417"/>
      <c r="N42" s="418"/>
      <c r="O42" s="21"/>
      <c r="P42" s="21"/>
      <c r="Q42" s="21"/>
    </row>
    <row r="43" spans="1:17" x14ac:dyDescent="0.25">
      <c r="A43" s="416"/>
      <c r="B43" s="417"/>
      <c r="C43" s="417"/>
      <c r="D43" s="417"/>
      <c r="E43" s="417"/>
      <c r="F43" s="417"/>
      <c r="G43" s="417"/>
      <c r="H43" s="417"/>
      <c r="I43" s="417"/>
      <c r="J43" s="417"/>
      <c r="K43" s="417"/>
      <c r="L43" s="417"/>
      <c r="M43" s="417"/>
      <c r="N43" s="418"/>
      <c r="O43" s="21"/>
      <c r="P43" s="21"/>
      <c r="Q43" s="21"/>
    </row>
    <row r="44" spans="1:17" x14ac:dyDescent="0.25">
      <c r="A44" s="416"/>
      <c r="B44" s="417"/>
      <c r="C44" s="417"/>
      <c r="D44" s="417"/>
      <c r="E44" s="417"/>
      <c r="F44" s="417"/>
      <c r="G44" s="417"/>
      <c r="H44" s="417"/>
      <c r="I44" s="417"/>
      <c r="J44" s="417"/>
      <c r="K44" s="417"/>
      <c r="L44" s="417"/>
      <c r="M44" s="417"/>
      <c r="N44" s="418"/>
      <c r="O44" s="21"/>
      <c r="P44" s="21"/>
      <c r="Q44" s="21"/>
    </row>
    <row r="45" spans="1:17" x14ac:dyDescent="0.25">
      <c r="A45" s="416"/>
      <c r="B45" s="417"/>
      <c r="C45" s="417"/>
      <c r="D45" s="417"/>
      <c r="E45" s="417"/>
      <c r="F45" s="417"/>
      <c r="G45" s="417"/>
      <c r="H45" s="417"/>
      <c r="I45" s="417"/>
      <c r="J45" s="417"/>
      <c r="K45" s="417"/>
      <c r="L45" s="417"/>
      <c r="M45" s="417"/>
      <c r="N45" s="418"/>
      <c r="O45" s="21"/>
      <c r="P45" s="21"/>
      <c r="Q45" s="21"/>
    </row>
    <row r="46" spans="1:17" x14ac:dyDescent="0.25">
      <c r="A46" s="416"/>
      <c r="B46" s="417"/>
      <c r="C46" s="417"/>
      <c r="D46" s="417"/>
      <c r="E46" s="417"/>
      <c r="F46" s="417"/>
      <c r="G46" s="417"/>
      <c r="H46" s="417"/>
      <c r="I46" s="417"/>
      <c r="J46" s="417"/>
      <c r="K46" s="417"/>
      <c r="L46" s="417"/>
      <c r="M46" s="417"/>
      <c r="N46" s="418"/>
      <c r="O46" s="21"/>
      <c r="P46" s="21"/>
      <c r="Q46" s="21"/>
    </row>
    <row r="47" spans="1:17" x14ac:dyDescent="0.25">
      <c r="A47" s="416"/>
      <c r="B47" s="417"/>
      <c r="C47" s="417"/>
      <c r="D47" s="417"/>
      <c r="E47" s="417"/>
      <c r="F47" s="417"/>
      <c r="G47" s="417"/>
      <c r="H47" s="417"/>
      <c r="I47" s="417"/>
      <c r="J47" s="417"/>
      <c r="K47" s="417"/>
      <c r="L47" s="417"/>
      <c r="M47" s="417"/>
      <c r="N47" s="418"/>
      <c r="O47" s="21"/>
      <c r="P47" s="21"/>
      <c r="Q47" s="21"/>
    </row>
    <row r="48" spans="1:17" ht="15.75" thickBot="1" x14ac:dyDescent="0.3">
      <c r="A48" s="419"/>
      <c r="B48" s="420"/>
      <c r="C48" s="420"/>
      <c r="D48" s="420"/>
      <c r="E48" s="420"/>
      <c r="F48" s="420"/>
      <c r="G48" s="420"/>
      <c r="H48" s="420"/>
      <c r="I48" s="420"/>
      <c r="J48" s="420"/>
      <c r="K48" s="420"/>
      <c r="L48" s="420"/>
      <c r="M48" s="420"/>
      <c r="N48" s="421"/>
      <c r="O48" s="21"/>
      <c r="P48" s="21"/>
      <c r="Q48" s="21"/>
    </row>
    <row r="49" spans="1:14" ht="15.75" x14ac:dyDescent="0.25">
      <c r="A49" s="117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</sheetData>
  <sheetProtection algorithmName="SHA-512" hashValue="h18YtYCw7Coeg6e2Vb+ojsfeU/jOGmE6kyJmon7agHHFpU+UhetltvPzIkB/3zyt2PGtrWJKHV/nioqSf5fcZg==" saltValue="UOr7PTsBq99kQzy903LASQ==" spinCount="100000" sheet="1" insertRows="0" insertHyperlinks="0"/>
  <mergeCells count="3">
    <mergeCell ref="C1:L3"/>
    <mergeCell ref="A19:N20"/>
    <mergeCell ref="A21:N48"/>
  </mergeCells>
  <dataValidations count="14">
    <dataValidation allowBlank="1" showInputMessage="1" showErrorMessage="1" promptTitle="Enter Panel style required" prompt="For example: 1&quot; Shift panel, R3 Panel, 2&quot; Projected Pnale with Vent, Perforated Panel with vent, 6mm Captured Panel etc...,_x000a__x000a_Enter Panel style as &quot;N/A&quot; if only Backpan is required._x000a__x000a_Please provide snip drawing for the opening." sqref="F5:F18" xr:uid="{53BEFE38-B2BD-4E84-A36C-21EBC6C3C3A2}"/>
    <dataValidation allowBlank="1" showInputMessage="1" showErrorMessage="1" promptTitle="Enter Interior colour" prompt="Please enter the interior colour if applicable." sqref="M5" xr:uid="{70FD813A-8631-472D-879D-2955D033D081}"/>
    <dataValidation allowBlank="1" showInputMessage="1" showErrorMessage="1" promptTitle="Enter Exterior Colour" prompt="Please enter exterior colour if applicable." sqref="L5:L18" xr:uid="{18384BF1-420C-4727-83C4-3BBE40F91B8C}"/>
    <dataValidation allowBlank="1" showInputMessage="1" showErrorMessage="1" promptTitle="Enter Thickness" prompt="Please enter thickness of the panel sheet required." sqref="K5:K18" xr:uid="{1438BD98-ED04-4A7F-895A-CFCDD5751C3C}"/>
    <dataValidation allowBlank="1" showInputMessage="1" showErrorMessage="1" promptTitle="Enter notes or comments" prompt="Enter Reason or Enter details which can be helpful for the service team to process this SR._x000a__x000a_If the backpan requirement is for glass; please mention the glass serial # here." sqref="N5:N18" xr:uid="{55957DC2-8B60-40F5-9B6F-FA43FAA7EED6}"/>
    <dataValidation allowBlank="1" showInputMessage="1" showErrorMessage="1" promptTitle="Enter Opening Height" prompt="Use the illustration below to enter opening height." sqref="I5:I18" xr:uid="{C8AB7D02-28C5-4EF6-BA7A-1EA98D8667BD}"/>
    <dataValidation allowBlank="1" showInputMessage="1" showErrorMessage="1" promptTitle="Enter Opening Width" prompt="Use the illustration below to enter opening width." sqref="H5:H18" xr:uid="{C44C2417-5418-4BE2-876B-DA6DEC62E99C}"/>
    <dataValidation allowBlank="1" showInputMessage="1" showErrorMessage="1" prompt="Please enter YES or NO for the backpan requirement._x000a__x000a_If you entered Panel style as Backpan, Enter NO here." sqref="G5:G18" xr:uid="{7A4E8EC9-0BA2-4F60-BFD1-E5E28885F426}"/>
    <dataValidation allowBlank="1" showInputMessage="1" showErrorMessage="1" promptTitle="Please enter Tag#" prompt="Enter Tag# for this line item." sqref="D5:D18" xr:uid="{EAC6E7A0-115C-4F79-912B-8A7BE79C3406}"/>
    <dataValidation allowBlank="1" showInputMessage="1" showErrorMessage="1" promptTitle="Please enter Floor#" prompt="Enter floor# for this line item." sqref="C5:C18" xr:uid="{76A40AC7-3C36-460D-979F-E09A1D4E9D9E}"/>
    <dataValidation type="custom" allowBlank="1" showInputMessage="1" showErrorMessage="1" errorTitle="CAN NOT EDIT" error="You can not edit his cell" sqref="A19 A1:N4" xr:uid="{1D5EC8D7-856C-4E0A-B277-234BA133665C}">
      <formula1>LEN(A1)=""</formula1>
    </dataValidation>
    <dataValidation type="custom" allowBlank="1" showInputMessage="1" showErrorMessage="1" error="Start Entering &quot;JOB CODE&quot;" prompt="Do not input. Start entering the Job code." sqref="A5:A18" xr:uid="{0B1E7C37-AD7E-4F4E-8DDF-62A6426A29FF}">
      <formula1>LEN(A5)=""</formula1>
    </dataValidation>
    <dataValidation allowBlank="1" showInputMessage="1" showErrorMessage="1" promptTitle="Please enter Job Code" prompt="Enter 3 letter parent or child code based on the colour that is needed." sqref="B5:B18" xr:uid="{270731D3-7066-4DC0-81A7-A5E65BBC4829}"/>
    <dataValidation allowBlank="1" showInputMessage="1" showErrorMessage="1" promptTitle="Please enter Tag#" prompt="Enter Quantity for this line item." sqref="E5:E18" xr:uid="{811D12D5-6A41-4417-8F4C-C3A86073F1CF}"/>
  </dataValidations>
  <printOptions horizontalCentered="1"/>
  <pageMargins left="0" right="0" top="0" bottom="0.39370078740157483" header="0" footer="0"/>
  <pageSetup scale="45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B8BF6-C6E0-4BAB-9909-74647599DCF5}">
  <sheetPr codeName="Sheet11">
    <pageSetUpPr fitToPage="1"/>
  </sheetPr>
  <dimension ref="A1:M23"/>
  <sheetViews>
    <sheetView zoomScaleNormal="100" workbookViewId="0">
      <selection activeCell="B5" sqref="B5"/>
    </sheetView>
  </sheetViews>
  <sheetFormatPr defaultColWidth="9.140625" defaultRowHeight="15" x14ac:dyDescent="0.25"/>
  <cols>
    <col min="1" max="1" width="8.42578125" style="21" bestFit="1" customWidth="1"/>
    <col min="2" max="2" width="25.85546875" style="21" customWidth="1"/>
    <col min="3" max="3" width="64.140625" style="21" bestFit="1" customWidth="1"/>
    <col min="4" max="4" width="11.28515625" style="21" bestFit="1" customWidth="1"/>
    <col min="5" max="5" width="20.42578125" style="21" bestFit="1" customWidth="1"/>
    <col min="6" max="6" width="6" style="21" bestFit="1" customWidth="1"/>
    <col min="7" max="7" width="20.5703125" style="21" bestFit="1" customWidth="1"/>
    <col min="8" max="8" width="10.85546875" style="21" bestFit="1" customWidth="1"/>
    <col min="9" max="9" width="15.140625" style="21" bestFit="1" customWidth="1"/>
    <col min="10" max="10" width="41.28515625" style="21" bestFit="1" customWidth="1"/>
    <col min="11" max="11" width="24.42578125" style="21" bestFit="1" customWidth="1"/>
    <col min="12" max="16384" width="9.140625" style="21"/>
  </cols>
  <sheetData>
    <row r="1" spans="1:13" ht="24.95" customHeight="1" x14ac:dyDescent="0.25">
      <c r="A1" s="41"/>
      <c r="B1" s="42"/>
      <c r="C1" s="422" t="s">
        <v>76</v>
      </c>
      <c r="D1" s="422"/>
      <c r="E1" s="422"/>
      <c r="F1" s="422"/>
      <c r="G1" s="422"/>
      <c r="H1" s="422"/>
      <c r="I1" s="422"/>
      <c r="J1" s="53"/>
      <c r="K1" s="57"/>
      <c r="L1" s="56"/>
      <c r="M1" s="56"/>
    </row>
    <row r="2" spans="1:13" ht="24.95" customHeight="1" x14ac:dyDescent="0.25">
      <c r="A2" s="44"/>
      <c r="B2" s="49"/>
      <c r="C2" s="423"/>
      <c r="D2" s="423"/>
      <c r="E2" s="423"/>
      <c r="F2" s="423"/>
      <c r="G2" s="423"/>
      <c r="H2" s="423"/>
      <c r="I2" s="423"/>
      <c r="J2" s="51" t="s">
        <v>34</v>
      </c>
      <c r="K2" s="52">
        <f>'SR Form'!F7</f>
        <v>0</v>
      </c>
    </row>
    <row r="3" spans="1:13" ht="24.95" customHeight="1" thickBot="1" x14ac:dyDescent="0.3">
      <c r="A3" s="45"/>
      <c r="B3" s="46"/>
      <c r="C3" s="424"/>
      <c r="D3" s="424"/>
      <c r="E3" s="424"/>
      <c r="F3" s="424"/>
      <c r="G3" s="424"/>
      <c r="H3" s="424"/>
      <c r="I3" s="424"/>
      <c r="J3" s="54"/>
      <c r="K3" s="58"/>
      <c r="L3" s="56"/>
      <c r="M3" s="56"/>
    </row>
    <row r="4" spans="1:13" ht="15.75" thickBot="1" x14ac:dyDescent="0.3">
      <c r="A4" s="34" t="s">
        <v>77</v>
      </c>
      <c r="B4" s="35" t="s">
        <v>78</v>
      </c>
      <c r="C4" s="35" t="s">
        <v>79</v>
      </c>
      <c r="D4" s="34" t="s">
        <v>80</v>
      </c>
      <c r="E4" s="34" t="s">
        <v>81</v>
      </c>
      <c r="F4" s="34" t="s">
        <v>82</v>
      </c>
      <c r="G4" s="34" t="s">
        <v>83</v>
      </c>
      <c r="H4" s="34" t="s">
        <v>84</v>
      </c>
      <c r="I4" s="34" t="s">
        <v>85</v>
      </c>
      <c r="J4" s="34" t="s">
        <v>86</v>
      </c>
      <c r="K4" s="34" t="s">
        <v>87</v>
      </c>
    </row>
    <row r="5" spans="1:13" ht="24.95" customHeight="1" x14ac:dyDescent="0.25">
      <c r="A5" s="33" t="str">
        <f>IF(Consumables!I5="Buyout",Consumables!A5,"")</f>
        <v/>
      </c>
      <c r="B5" s="33" t="str" cm="1">
        <f t="array" ref="B5">IFERROR(_xlfn.IFS(Consumables!B5="Touch up paint", Consumables!D5,Consumables!I5="Buyout",Consumables!D5),"")</f>
        <v/>
      </c>
      <c r="C5" s="297" t="str">
        <f>IFERROR(IF(Consumables!B5="Touch up paint",Consumables!C5,_xlfn.XLOOKUP(B5,Service!$F:$F,Service!D:D)),"")</f>
        <v/>
      </c>
      <c r="D5" s="19" t="str">
        <f>IFERROR(IF(Consumables!B5="Touch up paint",_xlfn.XLOOKUP(C5,Service!$D:$D,Service!G:G),_xlfn.XLOOKUP(B5,Service!$F:$F,Service!G:G)),"")</f>
        <v/>
      </c>
      <c r="E5" s="33">
        <f>IFERROR(IF(Consumables!B5="Touch up paint",_xlfn.XLOOKUP(B5,Consumables!$D:$D,Consumables!G:G),VLOOKUP(B5,Consumables!D:G,4,FALSE)),"")</f>
        <v>0</v>
      </c>
      <c r="F5" s="19">
        <f>IFERROR(IF(Consumables!B5="Touch up paint",_xlfn.XLOOKUP(B5,Consumables!$D:$D,Consumables!H:H),VLOOKUP(B5,Consumables!D:H,5,FALSE)),"")</f>
        <v>0</v>
      </c>
      <c r="G5" s="33">
        <f>E5</f>
        <v>0</v>
      </c>
      <c r="H5" s="33" t="str">
        <f>IFERROR(IF(Consumables!B5="Touch up paint",_xlfn.XLOOKUP(C5,Service!$D:$D,Service!J:J),_xlfn.XLOOKUP(B5,Service!F:F,Service!J:J)),"")</f>
        <v/>
      </c>
      <c r="I5" s="299" t="str">
        <f>IFERROR(G5/H5,"")</f>
        <v/>
      </c>
      <c r="J5" s="19" t="str">
        <f>IFERROR(IF(Consumables!B5="Touch up paint",VLOOKUP(C5,Service!F:M,8,FALSE),VLOOKUP(B5,Service!F:M,8,FALSE)),"")</f>
        <v/>
      </c>
      <c r="K5" s="17"/>
    </row>
    <row r="6" spans="1:13" ht="24.95" customHeight="1" x14ac:dyDescent="0.25">
      <c r="A6" s="31" t="str">
        <f>IF(Consumables!I6="Buyout",Consumables!A6,"")</f>
        <v/>
      </c>
      <c r="B6" s="33" t="str" cm="1">
        <f t="array" ref="B6">IFERROR(_xlfn.IFS(Consumables!B6="Touch up paint", Consumables!D6,Consumables!I6="Buyout",Consumables!D6),"")</f>
        <v/>
      </c>
      <c r="C6" s="297" t="str">
        <f>IFERROR(IF(Consumables!B6="Touch up paint",Consumables!C6,_xlfn.XLOOKUP(B6,Service!$F:$F,Service!D:D)),"")</f>
        <v/>
      </c>
      <c r="D6" s="19" t="str">
        <f>IFERROR(IF(Consumables!B6="Touch up paint",_xlfn.XLOOKUP(C6,Service!$D:$D,Service!G:G),_xlfn.XLOOKUP(B6,Service!$F:$F,Service!G:G)),"")</f>
        <v/>
      </c>
      <c r="E6" s="33">
        <f>IFERROR(IF(Consumables!B6="Touch up paint",_xlfn.XLOOKUP(B6,Consumables!$D:$D,Consumables!G:G),VLOOKUP(B6,Consumables!D:G,4,FALSE)),"")</f>
        <v>0</v>
      </c>
      <c r="F6" s="19">
        <f>IFERROR(IF(Consumables!B6="Touch up paint",_xlfn.XLOOKUP(B6,Consumables!$D:$D,Consumables!H:H),VLOOKUP(B6,Consumables!D:H,5,FALSE)),"")</f>
        <v>0</v>
      </c>
      <c r="G6" s="33">
        <f t="shared" ref="G6:G23" si="0">E6</f>
        <v>0</v>
      </c>
      <c r="H6" s="33" t="str">
        <f>IFERROR(IF(Consumables!B6="Touch up paint",_xlfn.XLOOKUP(C6,Service!$D:$D,Service!J:J),_xlfn.XLOOKUP(B6,Service!F:F,Service!J:J)),"")</f>
        <v/>
      </c>
      <c r="I6" s="299" t="str">
        <f t="shared" ref="I6:I23" si="1">IFERROR(G6/H6,"")</f>
        <v/>
      </c>
      <c r="J6" s="32" t="str">
        <f>IFERROR(VLOOKUP(B6,Service!F:M,8,FALSE),"")</f>
        <v/>
      </c>
      <c r="K6" s="18"/>
    </row>
    <row r="7" spans="1:13" ht="24.95" customHeight="1" x14ac:dyDescent="0.25">
      <c r="A7" s="31" t="str">
        <f>IF(Consumables!I7="Buyout",Consumables!A7,"")</f>
        <v/>
      </c>
      <c r="B7" s="33" t="str" cm="1">
        <f t="array" ref="B7">IFERROR(_xlfn.IFS(Consumables!B7="Touch up paint", Consumables!D7,Consumables!I7="Buyout",Consumables!D7),"")</f>
        <v/>
      </c>
      <c r="C7" s="297" t="str">
        <f>IFERROR(IF(Consumables!B7="Touch up paint",Consumables!C7,_xlfn.XLOOKUP(B7,Service!$F:$F,Service!D:D)),"")</f>
        <v/>
      </c>
      <c r="D7" s="19" t="str">
        <f>IFERROR(IF(Consumables!B7="Touch up paint",_xlfn.XLOOKUP(C7,Service!$D:$D,Service!G:G),_xlfn.XLOOKUP(B7,Service!$F:$F,Service!G:G)),"")</f>
        <v/>
      </c>
      <c r="E7" s="33">
        <f>IFERROR(IF(Consumables!B7="Touch up paint",_xlfn.XLOOKUP(B7,Consumables!$D:$D,Consumables!G:G),VLOOKUP(B7,Consumables!D:G,4,FALSE)),"")</f>
        <v>0</v>
      </c>
      <c r="F7" s="19">
        <f>IFERROR(IF(Consumables!B7="Touch up paint",_xlfn.XLOOKUP(B7,Consumables!$D:$D,Consumables!H:H),VLOOKUP(B7,Consumables!D:H,5,FALSE)),"")</f>
        <v>0</v>
      </c>
      <c r="G7" s="33">
        <f t="shared" si="0"/>
        <v>0</v>
      </c>
      <c r="H7" s="33" t="str">
        <f>IFERROR(IF(Consumables!B7="Touch up paint",_xlfn.XLOOKUP(C7,Service!$D:$D,Service!J:J),_xlfn.XLOOKUP(B7,Service!F:F,Service!J:J)),"")</f>
        <v/>
      </c>
      <c r="I7" s="299" t="str">
        <f t="shared" si="1"/>
        <v/>
      </c>
      <c r="J7" s="32" t="str">
        <f>IFERROR(VLOOKUP(B7,Service!F:M,8,FALSE),"")</f>
        <v/>
      </c>
      <c r="K7" s="18"/>
    </row>
    <row r="8" spans="1:13" ht="24.95" customHeight="1" x14ac:dyDescent="0.25">
      <c r="A8" s="31" t="str">
        <f>IF(Consumables!I8="Buyout",Consumables!A8,"")</f>
        <v/>
      </c>
      <c r="B8" s="33" t="str" cm="1">
        <f t="array" ref="B8">IFERROR(_xlfn.IFS(Consumables!B8="Touch up paint", Consumables!D8,Consumables!I8="Buyout",Consumables!D8),"")</f>
        <v/>
      </c>
      <c r="C8" s="297" t="str">
        <f>IFERROR(IF(Consumables!B8="Touch up paint",Consumables!C8,_xlfn.XLOOKUP(B8,Service!$F:$F,Service!D:D)),"")</f>
        <v/>
      </c>
      <c r="D8" s="19" t="str">
        <f>IFERROR(IF(Consumables!B8="Touch up paint",_xlfn.XLOOKUP(C8,Service!$D:$D,Service!G:G),_xlfn.XLOOKUP(B8,Service!$F:$F,Service!G:G)),"")</f>
        <v/>
      </c>
      <c r="E8" s="33">
        <f>IFERROR(IF(Consumables!B8="Touch up paint",_xlfn.XLOOKUP(B8,Consumables!$D:$D,Consumables!G:G),VLOOKUP(B8,Consumables!D:G,4,FALSE)),"")</f>
        <v>0</v>
      </c>
      <c r="F8" s="19">
        <f>IFERROR(IF(Consumables!B8="Touch up paint",_xlfn.XLOOKUP(B8,Consumables!$D:$D,Consumables!H:H),VLOOKUP(B8,Consumables!D:H,5,FALSE)),"")</f>
        <v>0</v>
      </c>
      <c r="G8" s="33">
        <f t="shared" si="0"/>
        <v>0</v>
      </c>
      <c r="H8" s="33" t="str">
        <f>IFERROR(IF(Consumables!B8="Touch up paint",_xlfn.XLOOKUP(C8,Service!$D:$D,Service!J:J),_xlfn.XLOOKUP(B8,Service!F:F,Service!J:J)),"")</f>
        <v/>
      </c>
      <c r="I8" s="299" t="str">
        <f t="shared" si="1"/>
        <v/>
      </c>
      <c r="J8" s="32" t="str">
        <f>IFERROR(VLOOKUP(B8,Service!F:M,8,FALSE),"")</f>
        <v/>
      </c>
      <c r="K8" s="18"/>
    </row>
    <row r="9" spans="1:13" ht="24.95" customHeight="1" x14ac:dyDescent="0.25">
      <c r="A9" s="31" t="str">
        <f>IF(Consumables!I9="Buyout",Consumables!A9,"")</f>
        <v/>
      </c>
      <c r="B9" s="33" t="str" cm="1">
        <f t="array" ref="B9">IFERROR(_xlfn.IFS(Consumables!B9="Touch up paint", Consumables!D9,Consumables!I9="Buyout",Consumables!D9),"")</f>
        <v/>
      </c>
      <c r="C9" s="297" t="str">
        <f>IFERROR(IF(Consumables!B9="Touch up paint",Consumables!C9,_xlfn.XLOOKUP(B9,Service!$F:$F,Service!D:D)),"")</f>
        <v/>
      </c>
      <c r="D9" s="19" t="str">
        <f>IFERROR(IF(Consumables!B9="Touch up paint",_xlfn.XLOOKUP(C9,Service!$D:$D,Service!G:G),_xlfn.XLOOKUP(B9,Service!$F:$F,Service!G:G)),"")</f>
        <v/>
      </c>
      <c r="E9" s="33">
        <f>IFERROR(IF(Consumables!B9="Touch up paint",_xlfn.XLOOKUP(B9,Consumables!$D:$D,Consumables!G:G),VLOOKUP(B9,Consumables!D:G,4,FALSE)),"")</f>
        <v>0</v>
      </c>
      <c r="F9" s="19">
        <f>IFERROR(IF(Consumables!B9="Touch up paint",_xlfn.XLOOKUP(B9,Consumables!$D:$D,Consumables!H:H),VLOOKUP(B9,Consumables!D:H,5,FALSE)),"")</f>
        <v>0</v>
      </c>
      <c r="G9" s="33">
        <f t="shared" si="0"/>
        <v>0</v>
      </c>
      <c r="H9" s="33" t="str">
        <f>IFERROR(IF(Consumables!B9="Touch up paint",_xlfn.XLOOKUP(C9,Service!$D:$D,Service!J:J),_xlfn.XLOOKUP(B9,Service!F:F,Service!J:J)),"")</f>
        <v/>
      </c>
      <c r="I9" s="299" t="str">
        <f t="shared" si="1"/>
        <v/>
      </c>
      <c r="J9" s="32" t="str">
        <f>IFERROR(VLOOKUP(B9,Service!F:M,8,FALSE),"")</f>
        <v/>
      </c>
      <c r="K9" s="18"/>
    </row>
    <row r="10" spans="1:13" ht="24.95" customHeight="1" x14ac:dyDescent="0.25">
      <c r="A10" s="31" t="str">
        <f>IF(Consumables!I10="Buyout",Consumables!A10,"")</f>
        <v/>
      </c>
      <c r="B10" s="33" t="str" cm="1">
        <f t="array" ref="B10">IFERROR(_xlfn.IFS(Consumables!B10="Touch up paint", Consumables!D10,Consumables!I10="Buyout",Consumables!D10),"")</f>
        <v/>
      </c>
      <c r="C10" s="297" t="str">
        <f>IFERROR(IF(Consumables!B10="Touch up paint",Consumables!C10,_xlfn.XLOOKUP(B10,Service!$F:$F,Service!D:D)),"")</f>
        <v/>
      </c>
      <c r="D10" s="19" t="str">
        <f>IFERROR(IF(Consumables!B10="Touch up paint",_xlfn.XLOOKUP(C10,Service!$D:$D,Service!G:G),_xlfn.XLOOKUP(B10,Service!$F:$F,Service!G:G)),"")</f>
        <v/>
      </c>
      <c r="E10" s="33">
        <f>IFERROR(IF(Consumables!B10="Touch up paint",_xlfn.XLOOKUP(B10,Consumables!$D:$D,Consumables!G:G),VLOOKUP(B10,Consumables!D:G,4,FALSE)),"")</f>
        <v>0</v>
      </c>
      <c r="F10" s="19">
        <f>IFERROR(IF(Consumables!B10="Touch up paint",_xlfn.XLOOKUP(B10,Consumables!$D:$D,Consumables!H:H),VLOOKUP(B10,Consumables!D:H,5,FALSE)),"")</f>
        <v>0</v>
      </c>
      <c r="G10" s="33">
        <f t="shared" si="0"/>
        <v>0</v>
      </c>
      <c r="H10" s="33" t="str">
        <f>IFERROR(IF(Consumables!B10="Touch up paint",_xlfn.XLOOKUP(C10,Service!$D:$D,Service!J:J),_xlfn.XLOOKUP(B10,Service!F:F,Service!J:J)),"")</f>
        <v/>
      </c>
      <c r="I10" s="299" t="str">
        <f t="shared" si="1"/>
        <v/>
      </c>
      <c r="J10" s="32" t="str">
        <f>IFERROR(VLOOKUP(B10,Service!F:M,8,FALSE),"")</f>
        <v/>
      </c>
      <c r="K10" s="18"/>
    </row>
    <row r="11" spans="1:13" ht="24.95" customHeight="1" x14ac:dyDescent="0.25">
      <c r="A11" s="31" t="str">
        <f>IF(Consumables!I11="Buyout",Consumables!A11,"")</f>
        <v/>
      </c>
      <c r="B11" s="33" t="str" cm="1">
        <f t="array" ref="B11">IFERROR(_xlfn.IFS(Consumables!B11="Touch up paint", Consumables!D11,Consumables!I11="Buyout",Consumables!D11),"")</f>
        <v/>
      </c>
      <c r="C11" s="297" t="str">
        <f>IFERROR(IF(Consumables!B11="Touch up paint",Consumables!C11,_xlfn.XLOOKUP(B11,Service!$F:$F,Service!D:D)),"")</f>
        <v/>
      </c>
      <c r="D11" s="19" t="str">
        <f>IFERROR(IF(Consumables!B11="Touch up paint",_xlfn.XLOOKUP(C11,Service!$D:$D,Service!G:G),_xlfn.XLOOKUP(B11,Service!$F:$F,Service!G:G)),"")</f>
        <v/>
      </c>
      <c r="E11" s="33">
        <f>IFERROR(IF(Consumables!B11="Touch up paint",_xlfn.XLOOKUP(B11,Consumables!$D:$D,Consumables!G:G),VLOOKUP(B11,Consumables!D:G,4,FALSE)),"")</f>
        <v>0</v>
      </c>
      <c r="F11" s="19">
        <f>IFERROR(IF(Consumables!B11="Touch up paint",_xlfn.XLOOKUP(B11,Consumables!$D:$D,Consumables!H:H),VLOOKUP(B11,Consumables!D:H,5,FALSE)),"")</f>
        <v>0</v>
      </c>
      <c r="G11" s="33">
        <f t="shared" si="0"/>
        <v>0</v>
      </c>
      <c r="H11" s="33" t="str">
        <f>IFERROR(IF(Consumables!B11="Touch up paint",_xlfn.XLOOKUP(C11,Service!$D:$D,Service!J:J),_xlfn.XLOOKUP(B11,Service!F:F,Service!J:J)),"")</f>
        <v/>
      </c>
      <c r="I11" s="299" t="str">
        <f t="shared" si="1"/>
        <v/>
      </c>
      <c r="J11" s="32" t="str">
        <f>IFERROR(VLOOKUP(B11,Service!F:M,8,FALSE),"")</f>
        <v/>
      </c>
      <c r="K11" s="18"/>
    </row>
    <row r="12" spans="1:13" ht="24.95" customHeight="1" x14ac:dyDescent="0.25">
      <c r="A12" s="31" t="str">
        <f>IF(Consumables!I12="Buyout",Consumables!A12,"")</f>
        <v/>
      </c>
      <c r="B12" s="33" t="str" cm="1">
        <f t="array" ref="B12">IFERROR(_xlfn.IFS(Consumables!B12="Touch up paint", Consumables!D12,Consumables!I12="Buyout",Consumables!D12),"")</f>
        <v/>
      </c>
      <c r="C12" s="297" t="str">
        <f>IFERROR(IF(Consumables!B12="Touch up paint",Consumables!C12,_xlfn.XLOOKUP(B12,Service!$F:$F,Service!D:D)),"")</f>
        <v/>
      </c>
      <c r="D12" s="19" t="str">
        <f>IFERROR(IF(Consumables!B12="Touch up paint",_xlfn.XLOOKUP(C12,Service!$D:$D,Service!G:G),_xlfn.XLOOKUP(B12,Service!$F:$F,Service!G:G)),"")</f>
        <v/>
      </c>
      <c r="E12" s="33">
        <f>IFERROR(IF(Consumables!B12="Touch up paint",_xlfn.XLOOKUP(B12,Consumables!$D:$D,Consumables!G:G),VLOOKUP(B12,Consumables!D:G,4,FALSE)),"")</f>
        <v>0</v>
      </c>
      <c r="F12" s="19">
        <f>IFERROR(IF(Consumables!B12="Touch up paint",_xlfn.XLOOKUP(B12,Consumables!$D:$D,Consumables!H:H),VLOOKUP(B12,Consumables!D:H,5,FALSE)),"")</f>
        <v>0</v>
      </c>
      <c r="G12" s="33">
        <f t="shared" si="0"/>
        <v>0</v>
      </c>
      <c r="H12" s="33" t="str">
        <f>IFERROR(IF(Consumables!B12="Touch up paint",_xlfn.XLOOKUP(C12,Service!$D:$D,Service!J:J),_xlfn.XLOOKUP(B12,Service!F:F,Service!J:J)),"")</f>
        <v/>
      </c>
      <c r="I12" s="299" t="str">
        <f t="shared" si="1"/>
        <v/>
      </c>
      <c r="J12" s="32" t="str">
        <f>IFERROR(VLOOKUP(B12,Service!F:M,8,FALSE),"")</f>
        <v/>
      </c>
      <c r="K12" s="18"/>
    </row>
    <row r="13" spans="1:13" ht="24.95" customHeight="1" x14ac:dyDescent="0.25">
      <c r="A13" s="31" t="str">
        <f>IF(Consumables!I13="Buyout",Consumables!A13,"")</f>
        <v/>
      </c>
      <c r="B13" s="33" t="str" cm="1">
        <f t="array" ref="B13">IFERROR(_xlfn.IFS(Consumables!B13="Touch up paint", Consumables!D13,Consumables!I13="Buyout",Consumables!D13),"")</f>
        <v/>
      </c>
      <c r="C13" s="297" t="str">
        <f>IFERROR(IF(Consumables!B13="Touch up paint",Consumables!C13,_xlfn.XLOOKUP(B13,Service!$F:$F,Service!D:D)),"")</f>
        <v/>
      </c>
      <c r="D13" s="19" t="str">
        <f>IFERROR(IF(Consumables!B13="Touch up paint",_xlfn.XLOOKUP(C13,Service!$D:$D,Service!G:G),_xlfn.XLOOKUP(B13,Service!$F:$F,Service!G:G)),"")</f>
        <v/>
      </c>
      <c r="E13" s="33">
        <f>IFERROR(IF(Consumables!B13="Touch up paint",_xlfn.XLOOKUP(B13,Consumables!$D:$D,Consumables!G:G),VLOOKUP(B13,Consumables!D:G,4,FALSE)),"")</f>
        <v>0</v>
      </c>
      <c r="F13" s="19">
        <f>IFERROR(IF(Consumables!B13="Touch up paint",_xlfn.XLOOKUP(B13,Consumables!$D:$D,Consumables!H:H),VLOOKUP(B13,Consumables!D:H,5,FALSE)),"")</f>
        <v>0</v>
      </c>
      <c r="G13" s="33">
        <f t="shared" si="0"/>
        <v>0</v>
      </c>
      <c r="H13" s="33" t="str">
        <f>IFERROR(IF(Consumables!B13="Touch up paint",_xlfn.XLOOKUP(C13,Service!$D:$D,Service!J:J),_xlfn.XLOOKUP(B13,Service!F:F,Service!J:J)),"")</f>
        <v/>
      </c>
      <c r="I13" s="299" t="str">
        <f t="shared" si="1"/>
        <v/>
      </c>
      <c r="J13" s="32" t="str">
        <f>IFERROR(VLOOKUP(B13,Service!F:M,8,FALSE),"")</f>
        <v/>
      </c>
      <c r="K13" s="18"/>
    </row>
    <row r="14" spans="1:13" ht="24.95" customHeight="1" x14ac:dyDescent="0.25">
      <c r="A14" s="31" t="str">
        <f>IF(Consumables!I14="Buyout",Consumables!A14,"")</f>
        <v/>
      </c>
      <c r="B14" s="33" t="str" cm="1">
        <f t="array" ref="B14">IFERROR(_xlfn.IFS(Consumables!B14="Touch up paint", Consumables!D14,Consumables!I14="Buyout",Consumables!D14),"")</f>
        <v/>
      </c>
      <c r="C14" s="297" t="str">
        <f>IFERROR(IF(Consumables!B14="Touch up paint",Consumables!C14,_xlfn.XLOOKUP(B14,Service!$F:$F,Service!D:D)),"")</f>
        <v/>
      </c>
      <c r="D14" s="19" t="str">
        <f>IFERROR(IF(Consumables!B14="Touch up paint",_xlfn.XLOOKUP(C14,Service!$D:$D,Service!G:G),_xlfn.XLOOKUP(B14,Service!$F:$F,Service!G:G)),"")</f>
        <v/>
      </c>
      <c r="E14" s="33">
        <f>IFERROR(IF(Consumables!B14="Touch up paint",_xlfn.XLOOKUP(B14,Consumables!$D:$D,Consumables!G:G),VLOOKUP(B14,Consumables!D:G,4,FALSE)),"")</f>
        <v>0</v>
      </c>
      <c r="F14" s="19">
        <f>IFERROR(IF(Consumables!B14="Touch up paint",_xlfn.XLOOKUP(B14,Consumables!$D:$D,Consumables!H:H),VLOOKUP(B14,Consumables!D:H,5,FALSE)),"")</f>
        <v>0</v>
      </c>
      <c r="G14" s="33">
        <f t="shared" si="0"/>
        <v>0</v>
      </c>
      <c r="H14" s="33" t="str">
        <f>IFERROR(IF(Consumables!B14="Touch up paint",_xlfn.XLOOKUP(C14,Service!$D:$D,Service!J:J),_xlfn.XLOOKUP(B14,Service!F:F,Service!J:J)),"")</f>
        <v/>
      </c>
      <c r="I14" s="299" t="str">
        <f t="shared" si="1"/>
        <v/>
      </c>
      <c r="J14" s="32" t="str">
        <f>IFERROR(VLOOKUP(B14,Service!F:M,8,FALSE),"")</f>
        <v/>
      </c>
      <c r="K14" s="18"/>
    </row>
    <row r="15" spans="1:13" ht="24.95" customHeight="1" x14ac:dyDescent="0.25">
      <c r="A15" s="31" t="str">
        <f>IF(Consumables!I15="Buyout",Consumables!A15,"")</f>
        <v/>
      </c>
      <c r="B15" s="33" t="str" cm="1">
        <f t="array" ref="B15">IFERROR(_xlfn.IFS(Consumables!B15="Touch up paint", Consumables!D15,Consumables!I15="Buyout",Consumables!D15),"")</f>
        <v/>
      </c>
      <c r="C15" s="297" t="str">
        <f>IFERROR(IF(Consumables!B15="Touch up paint",Consumables!C15,_xlfn.XLOOKUP(B15,Service!$F:$F,Service!D:D)),"")</f>
        <v/>
      </c>
      <c r="D15" s="19" t="str">
        <f>IFERROR(IF(Consumables!B15="Touch up paint",_xlfn.XLOOKUP(C15,Service!$D:$D,Service!G:G),_xlfn.XLOOKUP(B15,Service!$F:$F,Service!G:G)),"")</f>
        <v/>
      </c>
      <c r="E15" s="33">
        <f>IFERROR(IF(Consumables!B15="Touch up paint",_xlfn.XLOOKUP(B15,Consumables!$D:$D,Consumables!G:G),VLOOKUP(B15,Consumables!D:G,4,FALSE)),"")</f>
        <v>0</v>
      </c>
      <c r="F15" s="19">
        <f>IFERROR(IF(Consumables!B15="Touch up paint",_xlfn.XLOOKUP(B15,Consumables!$D:$D,Consumables!H:H),VLOOKUP(B15,Consumables!D:H,5,FALSE)),"")</f>
        <v>0</v>
      </c>
      <c r="G15" s="33">
        <f t="shared" si="0"/>
        <v>0</v>
      </c>
      <c r="H15" s="33" t="str">
        <f>IFERROR(IF(Consumables!B15="Touch up paint",_xlfn.XLOOKUP(C15,Service!$D:$D,Service!J:J),_xlfn.XLOOKUP(B15,Service!F:F,Service!J:J)),"")</f>
        <v/>
      </c>
      <c r="I15" s="299" t="str">
        <f t="shared" si="1"/>
        <v/>
      </c>
      <c r="J15" s="32" t="str">
        <f>IFERROR(VLOOKUP(B15,Service!F:M,8,FALSE),"")</f>
        <v/>
      </c>
      <c r="K15" s="18"/>
    </row>
    <row r="16" spans="1:13" ht="24.95" customHeight="1" x14ac:dyDescent="0.25">
      <c r="A16" s="31" t="str">
        <f>IF(Consumables!I16="Buyout",Consumables!A16,"")</f>
        <v/>
      </c>
      <c r="B16" s="33" t="str" cm="1">
        <f t="array" ref="B16">IFERROR(_xlfn.IFS(Consumables!B16="Touch up paint", Consumables!D16,Consumables!I16="Buyout",Consumables!D16),"")</f>
        <v/>
      </c>
      <c r="C16" s="297" t="str">
        <f>IFERROR(IF(Consumables!B16="Touch up paint",Consumables!C16,_xlfn.XLOOKUP(B16,Service!$F:$F,Service!D:D)),"")</f>
        <v/>
      </c>
      <c r="D16" s="19" t="str">
        <f>IFERROR(IF(Consumables!B16="Touch up paint",_xlfn.XLOOKUP(C16,Service!$D:$D,Service!G:G),_xlfn.XLOOKUP(B16,Service!$F:$F,Service!G:G)),"")</f>
        <v/>
      </c>
      <c r="E16" s="33">
        <f>IFERROR(IF(Consumables!B16="Touch up paint",_xlfn.XLOOKUP(B16,Consumables!$D:$D,Consumables!G:G),VLOOKUP(B16,Consumables!D:G,4,FALSE)),"")</f>
        <v>0</v>
      </c>
      <c r="F16" s="19">
        <f>IFERROR(IF(Consumables!B16="Touch up paint",_xlfn.XLOOKUP(B16,Consumables!$D:$D,Consumables!H:H),VLOOKUP(B16,Consumables!D:H,5,FALSE)),"")</f>
        <v>0</v>
      </c>
      <c r="G16" s="33">
        <f t="shared" si="0"/>
        <v>0</v>
      </c>
      <c r="H16" s="33" t="str">
        <f>IFERROR(IF(Consumables!B16="Touch up paint",_xlfn.XLOOKUP(C16,Service!$D:$D,Service!J:J),_xlfn.XLOOKUP(B16,Service!F:F,Service!J:J)),"")</f>
        <v/>
      </c>
      <c r="I16" s="299" t="str">
        <f t="shared" si="1"/>
        <v/>
      </c>
      <c r="J16" s="32" t="str">
        <f>IFERROR(VLOOKUP(B16,Service!F:M,8,FALSE),"")</f>
        <v/>
      </c>
      <c r="K16" s="18"/>
    </row>
    <row r="17" spans="1:11" ht="24.95" customHeight="1" x14ac:dyDescent="0.25">
      <c r="A17" s="31" t="str">
        <f>IF(Consumables!I17="Buyout",Consumables!A17,"")</f>
        <v/>
      </c>
      <c r="B17" s="33" t="str" cm="1">
        <f t="array" ref="B17">IFERROR(_xlfn.IFS(Consumables!B17="Touch up paint", Consumables!D17,Consumables!I17="Buyout",Consumables!D17),"")</f>
        <v/>
      </c>
      <c r="C17" s="297" t="str">
        <f>IFERROR(IF(Consumables!B17="Touch up paint",Consumables!C17,_xlfn.XLOOKUP(B17,Service!$F:$F,Service!D:D)),"")</f>
        <v/>
      </c>
      <c r="D17" s="19" t="str">
        <f>IFERROR(IF(Consumables!B17="Touch up paint",_xlfn.XLOOKUP(C17,Service!$D:$D,Service!G:G),_xlfn.XLOOKUP(B17,Service!$F:$F,Service!G:G)),"")</f>
        <v/>
      </c>
      <c r="E17" s="33">
        <f>IFERROR(IF(Consumables!B17="Touch up paint",_xlfn.XLOOKUP(B17,Consumables!$D:$D,Consumables!G:G),VLOOKUP(B17,Consumables!D:G,4,FALSE)),"")</f>
        <v>0</v>
      </c>
      <c r="F17" s="19">
        <f>IFERROR(IF(Consumables!B17="Touch up paint",_xlfn.XLOOKUP(B17,Consumables!$D:$D,Consumables!H:H),VLOOKUP(B17,Consumables!D:H,5,FALSE)),"")</f>
        <v>0</v>
      </c>
      <c r="G17" s="33">
        <f t="shared" si="0"/>
        <v>0</v>
      </c>
      <c r="H17" s="33" t="str">
        <f>IFERROR(IF(Consumables!B17="Touch up paint",_xlfn.XLOOKUP(C17,Service!$D:$D,Service!J:J),_xlfn.XLOOKUP(B17,Service!F:F,Service!J:J)),"")</f>
        <v/>
      </c>
      <c r="I17" s="299" t="str">
        <f t="shared" si="1"/>
        <v/>
      </c>
      <c r="J17" s="32" t="str">
        <f>IFERROR(VLOOKUP(B17,Service!F:M,8,FALSE),"")</f>
        <v/>
      </c>
      <c r="K17" s="18"/>
    </row>
    <row r="18" spans="1:11" ht="24.95" customHeight="1" x14ac:dyDescent="0.25">
      <c r="A18" s="31" t="str">
        <f>IF(Consumables!I18="Buyout",Consumables!A18,"")</f>
        <v/>
      </c>
      <c r="B18" s="33" t="str" cm="1">
        <f t="array" ref="B18">IFERROR(_xlfn.IFS(Consumables!B18="Touch up paint", Consumables!D18,Consumables!I18="Buyout",Consumables!D18),"")</f>
        <v/>
      </c>
      <c r="C18" s="297" t="str">
        <f>IFERROR(IF(Consumables!B18="Touch up paint",Consumables!C18,_xlfn.XLOOKUP(B18,Service!$F:$F,Service!D:D)),"")</f>
        <v/>
      </c>
      <c r="D18" s="19" t="str">
        <f>IFERROR(IF(Consumables!B18="Touch up paint",_xlfn.XLOOKUP(C18,Service!$D:$D,Service!G:G),_xlfn.XLOOKUP(B18,Service!$F:$F,Service!G:G)),"")</f>
        <v/>
      </c>
      <c r="E18" s="33">
        <f>IFERROR(IF(Consumables!B18="Touch up paint",_xlfn.XLOOKUP(B18,Consumables!$D:$D,Consumables!G:G),VLOOKUP(B18,Consumables!D:G,4,FALSE)),"")</f>
        <v>0</v>
      </c>
      <c r="F18" s="19">
        <f>IFERROR(IF(Consumables!B18="Touch up paint",_xlfn.XLOOKUP(B18,Consumables!$D:$D,Consumables!H:H),VLOOKUP(B18,Consumables!D:H,5,FALSE)),"")</f>
        <v>0</v>
      </c>
      <c r="G18" s="33">
        <f t="shared" si="0"/>
        <v>0</v>
      </c>
      <c r="H18" s="33" t="str">
        <f>IFERROR(IF(Consumables!B18="Touch up paint",_xlfn.XLOOKUP(C18,Service!$D:$D,Service!J:J),_xlfn.XLOOKUP(B18,Service!F:F,Service!J:J)),"")</f>
        <v/>
      </c>
      <c r="I18" s="299" t="str">
        <f t="shared" si="1"/>
        <v/>
      </c>
      <c r="J18" s="32" t="str">
        <f>IFERROR(VLOOKUP(B18,Service!F:M,8,FALSE),"")</f>
        <v/>
      </c>
      <c r="K18" s="18"/>
    </row>
    <row r="19" spans="1:11" ht="24.95" customHeight="1" x14ac:dyDescent="0.25">
      <c r="A19" s="31" t="str">
        <f>IF(Consumables!I19="Buyout",Consumables!A19,"")</f>
        <v/>
      </c>
      <c r="B19" s="33" t="str" cm="1">
        <f t="array" ref="B19">IFERROR(_xlfn.IFS(Consumables!B19="Touch up paint", Consumables!D19,Consumables!I19="Buyout",Consumables!D19),"")</f>
        <v/>
      </c>
      <c r="C19" s="297" t="str">
        <f>IFERROR(IF(Consumables!B19="Touch up paint",Consumables!C19,_xlfn.XLOOKUP(B19,Service!$F:$F,Service!D:D)),"")</f>
        <v/>
      </c>
      <c r="D19" s="19" t="str">
        <f>IFERROR(IF(Consumables!B19="Touch up paint",_xlfn.XLOOKUP(C19,Service!$D:$D,Service!G:G),_xlfn.XLOOKUP(B19,Service!$F:$F,Service!G:G)),"")</f>
        <v/>
      </c>
      <c r="E19" s="33">
        <f>IFERROR(IF(Consumables!B19="Touch up paint",_xlfn.XLOOKUP(B19,Consumables!$D:$D,Consumables!G:G),VLOOKUP(B19,Consumables!D:G,4,FALSE)),"")</f>
        <v>0</v>
      </c>
      <c r="F19" s="19">
        <f>IFERROR(IF(Consumables!B19="Touch up paint",_xlfn.XLOOKUP(B19,Consumables!$D:$D,Consumables!H:H),VLOOKUP(B19,Consumables!D:H,5,FALSE)),"")</f>
        <v>0</v>
      </c>
      <c r="G19" s="33">
        <f t="shared" si="0"/>
        <v>0</v>
      </c>
      <c r="H19" s="33" t="str">
        <f>IFERROR(IF(Consumables!B19="Touch up paint",_xlfn.XLOOKUP(C19,Service!$D:$D,Service!J:J),_xlfn.XLOOKUP(B19,Service!F:F,Service!J:J)),"")</f>
        <v/>
      </c>
      <c r="I19" s="299" t="str">
        <f t="shared" si="1"/>
        <v/>
      </c>
      <c r="J19" s="32" t="str">
        <f>IFERROR(VLOOKUP(B19,Service!F:M,8,FALSE),"")</f>
        <v/>
      </c>
      <c r="K19" s="18"/>
    </row>
    <row r="20" spans="1:11" ht="24.95" customHeight="1" x14ac:dyDescent="0.25">
      <c r="A20" s="31" t="str">
        <f>IF(Consumables!I20="Buyout",Consumables!A20,"")</f>
        <v/>
      </c>
      <c r="B20" s="33" t="str" cm="1">
        <f t="array" ref="B20">IFERROR(_xlfn.IFS(Consumables!B20="Touch up paint", Consumables!D20,Consumables!I20="Buyout",Consumables!D20),"")</f>
        <v/>
      </c>
      <c r="C20" s="297" t="str">
        <f>IFERROR(IF(Consumables!B20="Touch up paint",Consumables!C20,_xlfn.XLOOKUP(B20,Service!$F:$F,Service!D:D)),"")</f>
        <v/>
      </c>
      <c r="D20" s="19" t="str">
        <f>IFERROR(IF(Consumables!B20="Touch up paint",_xlfn.XLOOKUP(C20,Service!$D:$D,Service!G:G),_xlfn.XLOOKUP(B20,Service!$F:$F,Service!G:G)),"")</f>
        <v/>
      </c>
      <c r="E20" s="33">
        <f>IFERROR(IF(Consumables!B20="Touch up paint",_xlfn.XLOOKUP(B20,Consumables!$D:$D,Consumables!G:G),VLOOKUP(B20,Consumables!D:G,4,FALSE)),"")</f>
        <v>0</v>
      </c>
      <c r="F20" s="19">
        <f>IFERROR(IF(Consumables!B20="Touch up paint",_xlfn.XLOOKUP(B20,Consumables!$D:$D,Consumables!H:H),VLOOKUP(B20,Consumables!D:H,5,FALSE)),"")</f>
        <v>0</v>
      </c>
      <c r="G20" s="33">
        <f t="shared" si="0"/>
        <v>0</v>
      </c>
      <c r="H20" s="33" t="str">
        <f>IFERROR(IF(Consumables!B20="Touch up paint",_xlfn.XLOOKUP(C20,Service!$D:$D,Service!J:J),_xlfn.XLOOKUP(B20,Service!F:F,Service!J:J)),"")</f>
        <v/>
      </c>
      <c r="I20" s="299" t="str">
        <f t="shared" si="1"/>
        <v/>
      </c>
      <c r="J20" s="32" t="str">
        <f>IFERROR(VLOOKUP(B20,Service!F:M,8,FALSE),"")</f>
        <v/>
      </c>
      <c r="K20" s="18"/>
    </row>
    <row r="21" spans="1:11" ht="24.95" customHeight="1" x14ac:dyDescent="0.25">
      <c r="A21" s="31" t="str">
        <f>IF(Consumables!I25="Buyout",Consumables!A25,"")</f>
        <v/>
      </c>
      <c r="B21" s="33" t="str" cm="1">
        <f t="array" ref="B21">IFERROR(_xlfn.IFS(Consumables!B25="Touch up paint", Consumables!D25,Consumables!I25="Buyout",Consumables!D25),"")</f>
        <v/>
      </c>
      <c r="C21" s="297" t="str">
        <f>IFERROR(IF(Consumables!B25="Touch up paint",Consumables!C25,_xlfn.XLOOKUP(B21,Service!$F:$F,Service!D:D)),"")</f>
        <v/>
      </c>
      <c r="D21" s="19" t="str">
        <f>IFERROR(IF(Consumables!B25="Touch up paint",_xlfn.XLOOKUP(C21,Service!$D:$D,Service!G:G),_xlfn.XLOOKUP(B21,Service!$F:$F,Service!G:G)),"")</f>
        <v/>
      </c>
      <c r="E21" s="33">
        <f>IFERROR(IF(Consumables!B25="Touch up paint",_xlfn.XLOOKUP(B21,Consumables!$D:$D,Consumables!G:G),VLOOKUP(B21,Consumables!D:G,4,FALSE)),"")</f>
        <v>0</v>
      </c>
      <c r="F21" s="19">
        <f>IFERROR(IF(Consumables!B25="Touch up paint",_xlfn.XLOOKUP(B21,Consumables!$D:$D,Consumables!H:H),VLOOKUP(B21,Consumables!D:H,5,FALSE)),"")</f>
        <v>0</v>
      </c>
      <c r="G21" s="33">
        <f t="shared" si="0"/>
        <v>0</v>
      </c>
      <c r="H21" s="33" t="str">
        <f>IFERROR(IF(Consumables!B25="Touch up paint",_xlfn.XLOOKUP(C21,Service!$D:$D,Service!J:J),_xlfn.XLOOKUP(B21,Service!F:F,Service!J:J)),"")</f>
        <v/>
      </c>
      <c r="I21" s="299" t="str">
        <f t="shared" si="1"/>
        <v/>
      </c>
      <c r="J21" s="32" t="str">
        <f>IFERROR(VLOOKUP(B21,Service!F:M,8,FALSE),"")</f>
        <v/>
      </c>
      <c r="K21" s="18"/>
    </row>
    <row r="22" spans="1:11" ht="24.95" customHeight="1" x14ac:dyDescent="0.25">
      <c r="A22" s="31" t="str">
        <f>IF(Consumables!I26="Buyout",Consumables!A26,"")</f>
        <v/>
      </c>
      <c r="B22" s="33" t="str" cm="1">
        <f t="array" ref="B22">IFERROR(_xlfn.IFS(Consumables!B26="Touch up paint", Consumables!D26,Consumables!I26="Buyout",Consumables!D26),"")</f>
        <v/>
      </c>
      <c r="C22" s="297" t="str">
        <f>IFERROR(IF(Consumables!B26="Touch up paint",Consumables!C26,_xlfn.XLOOKUP(B22,Service!$F:$F,Service!D:D)),"")</f>
        <v/>
      </c>
      <c r="D22" s="19" t="str">
        <f>IFERROR(IF(Consumables!B26="Touch up paint",_xlfn.XLOOKUP(C22,Service!$D:$D,Service!G:G),_xlfn.XLOOKUP(B22,Service!$F:$F,Service!G:G)),"")</f>
        <v/>
      </c>
      <c r="E22" s="33">
        <f>IFERROR(IF(Consumables!B26="Touch up paint",_xlfn.XLOOKUP(B22,Consumables!$D:$D,Consumables!G:G),VLOOKUP(B22,Consumables!D:G,4,FALSE)),"")</f>
        <v>0</v>
      </c>
      <c r="F22" s="19">
        <f>IFERROR(IF(Consumables!B26="Touch up paint",_xlfn.XLOOKUP(B22,Consumables!$D:$D,Consumables!H:H),VLOOKUP(B22,Consumables!D:H,5,FALSE)),"")</f>
        <v>0</v>
      </c>
      <c r="G22" s="33">
        <f t="shared" si="0"/>
        <v>0</v>
      </c>
      <c r="H22" s="33" t="str">
        <f>IFERROR(IF(Consumables!B26="Touch up paint",_xlfn.XLOOKUP(C22,Service!$D:$D,Service!J:J),_xlfn.XLOOKUP(B22,Service!F:F,Service!J:J)),"")</f>
        <v/>
      </c>
      <c r="I22" s="299" t="str">
        <f t="shared" si="1"/>
        <v/>
      </c>
      <c r="J22" s="32" t="str">
        <f>IFERROR(VLOOKUP(B22,Service!F:M,8,FALSE),"")</f>
        <v/>
      </c>
      <c r="K22" s="18"/>
    </row>
    <row r="23" spans="1:11" ht="24.95" customHeight="1" x14ac:dyDescent="0.25">
      <c r="A23" s="31" t="str">
        <f>IF(Consumables!I27="Buyout",Consumables!A27,"")</f>
        <v/>
      </c>
      <c r="B23" s="33" t="str" cm="1">
        <f t="array" ref="B23">IFERROR(_xlfn.IFS(Consumables!B27="Touch up paint", Consumables!D27,Consumables!I27="Buyout",Consumables!D27),"")</f>
        <v/>
      </c>
      <c r="C23" s="297" t="str">
        <f>IFERROR(IF(Consumables!B27="Touch up paint",Consumables!C27,_xlfn.XLOOKUP(B23,Service!$F:$F,Service!D:D)),"")</f>
        <v/>
      </c>
      <c r="D23" s="19" t="str">
        <f>IFERROR(IF(Consumables!B27="Touch up paint",_xlfn.XLOOKUP(C23,Service!$D:$D,Service!G:G),_xlfn.XLOOKUP(B23,Service!$F:$F,Service!G:G)),"")</f>
        <v/>
      </c>
      <c r="E23" s="33">
        <f>IFERROR(IF(Consumables!B27="Touch up paint",_xlfn.XLOOKUP(B23,Consumables!$D:$D,Consumables!G:G),VLOOKUP(B23,Consumables!D:G,4,FALSE)),"")</f>
        <v>0</v>
      </c>
      <c r="F23" s="19">
        <f>IFERROR(IF(Consumables!B27="Touch up paint",_xlfn.XLOOKUP(B23,Consumables!$D:$D,Consumables!H:H),VLOOKUP(B23,Consumables!D:H,5,FALSE)),"")</f>
        <v>0</v>
      </c>
      <c r="G23" s="33">
        <f t="shared" si="0"/>
        <v>0</v>
      </c>
      <c r="H23" s="33" t="str">
        <f>IFERROR(IF(Consumables!B27="Touch up paint",_xlfn.XLOOKUP(C23,Service!$D:$D,Service!J:J),_xlfn.XLOOKUP(B23,Service!F:F,Service!J:J)),"")</f>
        <v/>
      </c>
      <c r="I23" s="299" t="str">
        <f t="shared" si="1"/>
        <v/>
      </c>
      <c r="J23" s="32" t="str">
        <f>IFERROR(VLOOKUP(B23,Service!F:M,8,FALSE),"")</f>
        <v/>
      </c>
      <c r="K23" s="18"/>
    </row>
  </sheetData>
  <mergeCells count="1">
    <mergeCell ref="C1:I3"/>
  </mergeCells>
  <printOptions horizontalCentered="1"/>
  <pageMargins left="0.70866141732283472" right="0.70866141732283472" top="0.74803149606299213" bottom="0.74803149606299213" header="0.31496062992125984" footer="0.31496062992125984"/>
  <pageSetup paperSize="3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0EF4-BE0A-41EE-AC43-3BB88A191833}">
  <sheetPr codeName="Sheet13">
    <pageSetUpPr fitToPage="1"/>
  </sheetPr>
  <dimension ref="A1:M30"/>
  <sheetViews>
    <sheetView zoomScale="80" zoomScaleNormal="80" workbookViewId="0">
      <selection activeCell="B5" sqref="B5"/>
    </sheetView>
  </sheetViews>
  <sheetFormatPr defaultColWidth="9.140625" defaultRowHeight="15" x14ac:dyDescent="0.25"/>
  <cols>
    <col min="1" max="1" width="6.140625" style="21" bestFit="1" customWidth="1"/>
    <col min="2" max="2" width="23.28515625" style="21" customWidth="1"/>
    <col min="3" max="3" width="28.140625" style="21" bestFit="1" customWidth="1"/>
    <col min="4" max="4" width="19.28515625" style="21" bestFit="1" customWidth="1"/>
    <col min="5" max="5" width="6.5703125" style="21" bestFit="1" customWidth="1"/>
    <col min="6" max="6" width="14.7109375" style="21" bestFit="1" customWidth="1"/>
    <col min="7" max="7" width="6.5703125" style="21" bestFit="1" customWidth="1"/>
    <col min="8" max="8" width="27.28515625" style="21" bestFit="1" customWidth="1"/>
    <col min="9" max="9" width="23" style="21" bestFit="1" customWidth="1"/>
    <col min="10" max="10" width="23.140625" style="21" customWidth="1"/>
    <col min="11" max="11" width="6.5703125" style="21" bestFit="1" customWidth="1"/>
    <col min="12" max="12" width="23" style="21" bestFit="1" customWidth="1"/>
    <col min="13" max="13" width="24.42578125" style="21" bestFit="1" customWidth="1"/>
    <col min="14" max="16384" width="9.140625" style="21"/>
  </cols>
  <sheetData>
    <row r="1" spans="1:13" ht="24.95" customHeight="1" x14ac:dyDescent="0.25">
      <c r="A1" s="41"/>
      <c r="B1" s="42"/>
      <c r="C1" s="422" t="s">
        <v>88</v>
      </c>
      <c r="D1" s="422"/>
      <c r="E1" s="422"/>
      <c r="F1" s="422"/>
      <c r="G1" s="422"/>
      <c r="H1" s="422"/>
      <c r="I1" s="422"/>
      <c r="J1" s="422"/>
      <c r="K1" s="53"/>
      <c r="L1" s="42"/>
      <c r="M1" s="43"/>
    </row>
    <row r="2" spans="1:13" ht="24.95" customHeight="1" x14ac:dyDescent="0.25">
      <c r="A2" s="44"/>
      <c r="B2" s="49"/>
      <c r="C2" s="423"/>
      <c r="D2" s="423"/>
      <c r="E2" s="423"/>
      <c r="F2" s="423"/>
      <c r="G2" s="423"/>
      <c r="H2" s="423"/>
      <c r="I2" s="423"/>
      <c r="J2" s="423"/>
      <c r="K2" s="59"/>
      <c r="L2" s="48" t="s">
        <v>34</v>
      </c>
      <c r="M2" s="50">
        <f>'SR Form'!F7</f>
        <v>0</v>
      </c>
    </row>
    <row r="3" spans="1:13" ht="24.95" customHeight="1" thickBot="1" x14ac:dyDescent="0.3">
      <c r="A3" s="45"/>
      <c r="B3" s="46"/>
      <c r="C3" s="424"/>
      <c r="D3" s="424"/>
      <c r="E3" s="424"/>
      <c r="F3" s="424"/>
      <c r="G3" s="424"/>
      <c r="H3" s="424"/>
      <c r="I3" s="424"/>
      <c r="J3" s="424"/>
      <c r="K3" s="54"/>
      <c r="L3" s="46"/>
      <c r="M3" s="47"/>
    </row>
    <row r="4" spans="1:13" ht="30.75" thickBot="1" x14ac:dyDescent="0.3">
      <c r="A4" s="55" t="s">
        <v>77</v>
      </c>
      <c r="B4" s="60" t="s">
        <v>78</v>
      </c>
      <c r="C4" s="55" t="s">
        <v>79</v>
      </c>
      <c r="D4" s="55" t="s">
        <v>89</v>
      </c>
      <c r="E4" s="55" t="s">
        <v>82</v>
      </c>
      <c r="F4" s="55" t="s">
        <v>90</v>
      </c>
      <c r="G4" s="55" t="s">
        <v>82</v>
      </c>
      <c r="H4" s="61" t="s">
        <v>91</v>
      </c>
      <c r="I4" s="55" t="s">
        <v>92</v>
      </c>
      <c r="J4" s="61" t="s">
        <v>93</v>
      </c>
      <c r="K4" s="55" t="s">
        <v>82</v>
      </c>
      <c r="L4" s="61" t="s">
        <v>94</v>
      </c>
      <c r="M4" s="62" t="s">
        <v>95</v>
      </c>
    </row>
    <row r="5" spans="1:13" x14ac:dyDescent="0.25">
      <c r="A5" s="19" t="str">
        <f>IF(Consumables!A5="","",Consumables!A5)</f>
        <v/>
      </c>
      <c r="B5" s="19" t="str">
        <f>IFERROR(IF(OR(Consumables!B5="Touch up paint"),Consumables!D5,Consumables!D5),"")</f>
        <v/>
      </c>
      <c r="C5" s="296" t="str">
        <f>IFERROR(IF(Consumables!B5="Touch up paint",Consumables!C5,_xlfn.XLOOKUP(B5,Service!$F:$F,Service!D:D)),"")</f>
        <v/>
      </c>
      <c r="D5" s="33">
        <f>IFERROR(IF(Consumables!B5="Touch up paint",_xlfn.XLOOKUP(B5,Consumables!$D:$D,Consumables!G:G),VLOOKUP(B5,Consumables!D:G,4,FALSE)),"")</f>
        <v>0</v>
      </c>
      <c r="E5" s="19">
        <f>IFERROR(IF(Consumables!B5="Touch up paint",_xlfn.XLOOKUP(B5,Consumables!$D:$D,Consumables!H:H),VLOOKUP(B5,Consumables!D:H,5,FALSE)),"")</f>
        <v>0</v>
      </c>
      <c r="F5" s="36"/>
      <c r="G5" s="19">
        <f>E5</f>
        <v>0</v>
      </c>
      <c r="H5" s="36"/>
      <c r="I5" s="19" t="str">
        <f>IF(F5="","",IF(AND(F5=D5,G5=E5),"COMPLETE","BACK ORDER - "&amp;D5-F5&amp;" "&amp;E5))</f>
        <v/>
      </c>
      <c r="J5" s="38"/>
      <c r="K5" s="19">
        <f>G5</f>
        <v>0</v>
      </c>
      <c r="L5" s="38"/>
      <c r="M5" s="38"/>
    </row>
    <row r="6" spans="1:13" x14ac:dyDescent="0.25">
      <c r="A6" s="32" t="str">
        <f>IF(Consumables!A6="","",Consumables!A6)</f>
        <v/>
      </c>
      <c r="B6" s="19" t="str">
        <f>IFERROR(IF(OR(Consumables!B6="Touch up paint"),Consumables!D6,Consumables!D6),"")</f>
        <v/>
      </c>
      <c r="C6" s="296" t="str">
        <f>IFERROR(IF(Consumables!B6="Touch up paint",Consumables!C6,_xlfn.XLOOKUP(B6,Service!$F:$F,Service!D:D)),"")</f>
        <v/>
      </c>
      <c r="D6" s="33">
        <f>IFERROR(IF(Consumables!B6="Touch up paint",_xlfn.XLOOKUP(B6,Consumables!$D:$D,Consumables!G:G),VLOOKUP(B6,Consumables!D:G,4,FALSE)),"")</f>
        <v>0</v>
      </c>
      <c r="E6" s="19">
        <f>IFERROR(IF(Consumables!B6="Touch up paint",_xlfn.XLOOKUP(B6,Consumables!$D:$D,Consumables!H:H),VLOOKUP(B6,Consumables!D:H,5,FALSE)),"")</f>
        <v>0</v>
      </c>
      <c r="F6" s="37"/>
      <c r="G6" s="19">
        <f t="shared" ref="G6:G23" si="0">E6</f>
        <v>0</v>
      </c>
      <c r="H6" s="37"/>
      <c r="I6" s="32" t="str">
        <f t="shared" ref="I6:I23" si="1">IF(F6="","",IF(AND(F6=D6,G6=E6),"COMPLETE","BACK ORDER - "&amp;D6-F6&amp;" "&amp;E6))</f>
        <v/>
      </c>
      <c r="J6" s="39"/>
      <c r="K6" s="19">
        <f t="shared" ref="K6:K23" si="2">G6</f>
        <v>0</v>
      </c>
      <c r="L6" s="39"/>
      <c r="M6" s="39"/>
    </row>
    <row r="7" spans="1:13" x14ac:dyDescent="0.25">
      <c r="A7" s="32" t="str">
        <f>IF(Consumables!A7="","",Consumables!A7)</f>
        <v/>
      </c>
      <c r="B7" s="19" t="str">
        <f>IFERROR(IF(OR(Consumables!B7="Touch up paint"),Consumables!D7,Consumables!D7),"")</f>
        <v/>
      </c>
      <c r="C7" s="296" t="str">
        <f>IFERROR(IF(Consumables!B7="Touch up paint",Consumables!C7,_xlfn.XLOOKUP(B7,Service!$F:$F,Service!D:D)),"")</f>
        <v/>
      </c>
      <c r="D7" s="33">
        <f>IFERROR(IF(Consumables!B7="Touch up paint",_xlfn.XLOOKUP(B7,Consumables!$D:$D,Consumables!G:G),VLOOKUP(B7,Consumables!D:G,4,FALSE)),"")</f>
        <v>0</v>
      </c>
      <c r="E7" s="19">
        <f>IFERROR(IF(Consumables!B7="Touch up paint",_xlfn.XLOOKUP(B7,Consumables!$D:$D,Consumables!H:H),VLOOKUP(B7,Consumables!D:H,5,FALSE)),"")</f>
        <v>0</v>
      </c>
      <c r="F7" s="37"/>
      <c r="G7" s="19">
        <f t="shared" si="0"/>
        <v>0</v>
      </c>
      <c r="H7" s="37"/>
      <c r="I7" s="32" t="str">
        <f t="shared" si="1"/>
        <v/>
      </c>
      <c r="J7" s="39"/>
      <c r="K7" s="19">
        <f t="shared" si="2"/>
        <v>0</v>
      </c>
      <c r="L7" s="39"/>
      <c r="M7" s="39"/>
    </row>
    <row r="8" spans="1:13" x14ac:dyDescent="0.25">
      <c r="A8" s="32" t="str">
        <f>IF(Consumables!A8="","",Consumables!A8)</f>
        <v/>
      </c>
      <c r="B8" s="19" t="str">
        <f>IFERROR(IF(OR(Consumables!B8="Touch up paint"),Consumables!D8,Consumables!D8),"")</f>
        <v/>
      </c>
      <c r="C8" s="296" t="str">
        <f>IFERROR(IF(Consumables!B8="Touch up paint",Consumables!C8,_xlfn.XLOOKUP(B8,Service!$F:$F,Service!D:D)),"")</f>
        <v/>
      </c>
      <c r="D8" s="33">
        <f>IFERROR(IF(Consumables!B8="Touch up paint",_xlfn.XLOOKUP(B8,Consumables!$D:$D,Consumables!G:G),VLOOKUP(B8,Consumables!D:G,4,FALSE)),"")</f>
        <v>0</v>
      </c>
      <c r="E8" s="19">
        <f>IFERROR(IF(Consumables!B8="Touch up paint",_xlfn.XLOOKUP(B8,Consumables!$D:$D,Consumables!H:H),VLOOKUP(B8,Consumables!D:H,5,FALSE)),"")</f>
        <v>0</v>
      </c>
      <c r="F8" s="37"/>
      <c r="G8" s="19">
        <f t="shared" si="0"/>
        <v>0</v>
      </c>
      <c r="H8" s="37"/>
      <c r="I8" s="32" t="str">
        <f t="shared" si="1"/>
        <v/>
      </c>
      <c r="J8" s="39"/>
      <c r="K8" s="19">
        <f t="shared" si="2"/>
        <v>0</v>
      </c>
      <c r="L8" s="39"/>
      <c r="M8" s="39"/>
    </row>
    <row r="9" spans="1:13" x14ac:dyDescent="0.25">
      <c r="A9" s="32" t="str">
        <f>IF(Consumables!A9="","",Consumables!A9)</f>
        <v/>
      </c>
      <c r="B9" s="19" t="str">
        <f>IFERROR(IF(OR(Consumables!B9="Touch up paint"),Consumables!D9,Consumables!D9),"")</f>
        <v/>
      </c>
      <c r="C9" s="296" t="str">
        <f>IFERROR(IF(Consumables!B9="Touch up paint",Consumables!C9,_xlfn.XLOOKUP(B9,Service!$F:$F,Service!D:D)),"")</f>
        <v/>
      </c>
      <c r="D9" s="33">
        <f>IFERROR(IF(Consumables!B9="Touch up paint",_xlfn.XLOOKUP(B9,Consumables!$D:$D,Consumables!G:G),VLOOKUP(B9,Consumables!D:G,4,FALSE)),"")</f>
        <v>0</v>
      </c>
      <c r="E9" s="19">
        <f>IFERROR(IF(Consumables!B9="Touch up paint",_xlfn.XLOOKUP(B9,Consumables!$D:$D,Consumables!H:H),VLOOKUP(B9,Consumables!D:H,5,FALSE)),"")</f>
        <v>0</v>
      </c>
      <c r="F9" s="37"/>
      <c r="G9" s="19">
        <f t="shared" si="0"/>
        <v>0</v>
      </c>
      <c r="H9" s="37"/>
      <c r="I9" s="32" t="str">
        <f t="shared" si="1"/>
        <v/>
      </c>
      <c r="J9" s="39"/>
      <c r="K9" s="19">
        <f t="shared" si="2"/>
        <v>0</v>
      </c>
      <c r="L9" s="39"/>
      <c r="M9" s="39"/>
    </row>
    <row r="10" spans="1:13" ht="24.95" customHeight="1" x14ac:dyDescent="0.25">
      <c r="A10" s="32" t="str">
        <f>IF(Consumables!A10="","",Consumables!A10)</f>
        <v/>
      </c>
      <c r="B10" s="19" t="str">
        <f>IFERROR(IF(OR(Consumables!B10="Touch up paint"),Consumables!D10,Consumables!D10),"")</f>
        <v/>
      </c>
      <c r="C10" s="296" t="str">
        <f>IFERROR(IF(Consumables!B10="Touch up paint",Consumables!C10,_xlfn.XLOOKUP(B10,Service!$F:$F,Service!D:D)),"")</f>
        <v/>
      </c>
      <c r="D10" s="33">
        <f>IFERROR(IF(Consumables!B10="Touch up paint",_xlfn.XLOOKUP(B10,Consumables!$D:$D,Consumables!G:G),VLOOKUP(B10,Consumables!D:G,4,FALSE)),"")</f>
        <v>0</v>
      </c>
      <c r="E10" s="19">
        <f>IFERROR(IF(Consumables!B10="Touch up paint",_xlfn.XLOOKUP(B10,Consumables!$D:$D,Consumables!H:H),VLOOKUP(B10,Consumables!D:H,5,FALSE)),"")</f>
        <v>0</v>
      </c>
      <c r="F10" s="37"/>
      <c r="G10" s="19">
        <f t="shared" si="0"/>
        <v>0</v>
      </c>
      <c r="H10" s="37"/>
      <c r="I10" s="32" t="str">
        <f t="shared" si="1"/>
        <v/>
      </c>
      <c r="J10" s="39"/>
      <c r="K10" s="19">
        <f t="shared" si="2"/>
        <v>0</v>
      </c>
      <c r="L10" s="39"/>
      <c r="M10" s="39"/>
    </row>
    <row r="11" spans="1:13" ht="24.95" customHeight="1" x14ac:dyDescent="0.25">
      <c r="A11" s="32" t="str">
        <f>IF(Consumables!A11="","",Consumables!A11)</f>
        <v/>
      </c>
      <c r="B11" s="19" t="str">
        <f>IFERROR(IF(OR(Consumables!B11="Touch up paint"),Consumables!D11,Consumables!D11),"")</f>
        <v/>
      </c>
      <c r="C11" s="296" t="str">
        <f>IFERROR(IF(Consumables!B11="Touch up paint",Consumables!C11,_xlfn.XLOOKUP(B11,Service!$F:$F,Service!D:D)),"")</f>
        <v/>
      </c>
      <c r="D11" s="33">
        <f>IFERROR(IF(Consumables!B11="Touch up paint",_xlfn.XLOOKUP(B11,Consumables!$D:$D,Consumables!G:G),VLOOKUP(B11,Consumables!D:G,4,FALSE)),"")</f>
        <v>0</v>
      </c>
      <c r="E11" s="19">
        <f>IFERROR(IF(Consumables!B11="Touch up paint",_xlfn.XLOOKUP(B11,Consumables!$D:$D,Consumables!H:H),VLOOKUP(B11,Consumables!D:H,5,FALSE)),"")</f>
        <v>0</v>
      </c>
      <c r="F11" s="37"/>
      <c r="G11" s="19">
        <f t="shared" si="0"/>
        <v>0</v>
      </c>
      <c r="H11" s="37"/>
      <c r="I11" s="32" t="str">
        <f t="shared" si="1"/>
        <v/>
      </c>
      <c r="J11" s="39"/>
      <c r="K11" s="19">
        <f t="shared" si="2"/>
        <v>0</v>
      </c>
      <c r="L11" s="39"/>
      <c r="M11" s="39"/>
    </row>
    <row r="12" spans="1:13" ht="24.95" customHeight="1" x14ac:dyDescent="0.25">
      <c r="A12" s="32" t="str">
        <f>IF(Consumables!A12="","",Consumables!A12)</f>
        <v/>
      </c>
      <c r="B12" s="19" t="str">
        <f>IFERROR(IF(OR(Consumables!B12="Touch up paint"),Consumables!D12,Consumables!D12),"")</f>
        <v/>
      </c>
      <c r="C12" s="296" t="str">
        <f>IFERROR(IF(Consumables!B12="Touch up paint",Consumables!C12,_xlfn.XLOOKUP(B12,Service!$F:$F,Service!D:D)),"")</f>
        <v/>
      </c>
      <c r="D12" s="33">
        <f>IFERROR(IF(Consumables!B12="Touch up paint",_xlfn.XLOOKUP(B12,Consumables!$D:$D,Consumables!G:G),VLOOKUP(B12,Consumables!D:G,4,FALSE)),"")</f>
        <v>0</v>
      </c>
      <c r="E12" s="19">
        <f>IFERROR(IF(Consumables!B12="Touch up paint",_xlfn.XLOOKUP(B12,Consumables!$D:$D,Consumables!H:H),VLOOKUP(B12,Consumables!D:H,5,FALSE)),"")</f>
        <v>0</v>
      </c>
      <c r="F12" s="37"/>
      <c r="G12" s="19">
        <f t="shared" si="0"/>
        <v>0</v>
      </c>
      <c r="H12" s="37"/>
      <c r="I12" s="32" t="str">
        <f t="shared" si="1"/>
        <v/>
      </c>
      <c r="J12" s="39"/>
      <c r="K12" s="19">
        <f t="shared" si="2"/>
        <v>0</v>
      </c>
      <c r="L12" s="39"/>
      <c r="M12" s="39"/>
    </row>
    <row r="13" spans="1:13" ht="24.95" customHeight="1" x14ac:dyDescent="0.25">
      <c r="A13" s="32" t="str">
        <f>IF(Consumables!A13="","",Consumables!A13)</f>
        <v/>
      </c>
      <c r="B13" s="19" t="str">
        <f>IFERROR(IF(OR(Consumables!B13="Touch up paint"),Consumables!D13,Consumables!D13),"")</f>
        <v/>
      </c>
      <c r="C13" s="296" t="str">
        <f>IFERROR(IF(Consumables!B13="Touch up paint",Consumables!C13,_xlfn.XLOOKUP(B13,Service!$F:$F,Service!D:D)),"")</f>
        <v/>
      </c>
      <c r="D13" s="33">
        <f>IFERROR(IF(Consumables!B13="Touch up paint",_xlfn.XLOOKUP(B13,Consumables!$D:$D,Consumables!G:G),VLOOKUP(B13,Consumables!D:G,4,FALSE)),"")</f>
        <v>0</v>
      </c>
      <c r="E13" s="19">
        <f>IFERROR(IF(Consumables!B13="Touch up paint",_xlfn.XLOOKUP(B13,Consumables!$D:$D,Consumables!H:H),VLOOKUP(B13,Consumables!D:H,5,FALSE)),"")</f>
        <v>0</v>
      </c>
      <c r="F13" s="37"/>
      <c r="G13" s="19">
        <f t="shared" si="0"/>
        <v>0</v>
      </c>
      <c r="H13" s="37"/>
      <c r="I13" s="32" t="str">
        <f t="shared" si="1"/>
        <v/>
      </c>
      <c r="J13" s="39"/>
      <c r="K13" s="19">
        <f t="shared" si="2"/>
        <v>0</v>
      </c>
      <c r="L13" s="39"/>
      <c r="M13" s="39"/>
    </row>
    <row r="14" spans="1:13" ht="24.95" customHeight="1" x14ac:dyDescent="0.25">
      <c r="A14" s="32" t="str">
        <f>IF(Consumables!A14="","",Consumables!A14)</f>
        <v/>
      </c>
      <c r="B14" s="19" t="str">
        <f>IFERROR(IF(OR(Consumables!B14="Touch up paint"),Consumables!D14,Consumables!D14),"")</f>
        <v/>
      </c>
      <c r="C14" s="296" t="str">
        <f>IFERROR(IF(Consumables!B14="Touch up paint",Consumables!C14,_xlfn.XLOOKUP(B14,Service!$F:$F,Service!D:D)),"")</f>
        <v/>
      </c>
      <c r="D14" s="33">
        <f>IFERROR(IF(Consumables!B14="Touch up paint",_xlfn.XLOOKUP(B14,Consumables!$D:$D,Consumables!G:G),VLOOKUP(B14,Consumables!D:G,4,FALSE)),"")</f>
        <v>0</v>
      </c>
      <c r="E14" s="19">
        <f>IFERROR(IF(Consumables!B14="Touch up paint",_xlfn.XLOOKUP(B14,Consumables!$D:$D,Consumables!H:H),VLOOKUP(B14,Consumables!D:H,5,FALSE)),"")</f>
        <v>0</v>
      </c>
      <c r="F14" s="37"/>
      <c r="G14" s="19">
        <f t="shared" si="0"/>
        <v>0</v>
      </c>
      <c r="H14" s="37"/>
      <c r="I14" s="32" t="str">
        <f t="shared" si="1"/>
        <v/>
      </c>
      <c r="J14" s="39"/>
      <c r="K14" s="19">
        <f t="shared" si="2"/>
        <v>0</v>
      </c>
      <c r="L14" s="39"/>
      <c r="M14" s="39"/>
    </row>
    <row r="15" spans="1:13" ht="24.95" customHeight="1" x14ac:dyDescent="0.25">
      <c r="A15" s="32" t="str">
        <f>IF(Consumables!A15="","",Consumables!A15)</f>
        <v/>
      </c>
      <c r="B15" s="19" t="str">
        <f>IFERROR(IF(OR(Consumables!B15="Touch up paint"),Consumables!D15,Consumables!D15),"")</f>
        <v/>
      </c>
      <c r="C15" s="296" t="str">
        <f>IFERROR(IF(Consumables!B15="Touch up paint",Consumables!C15,_xlfn.XLOOKUP(B15,Service!$F:$F,Service!D:D)),"")</f>
        <v/>
      </c>
      <c r="D15" s="33">
        <f>IFERROR(IF(Consumables!B15="Touch up paint",_xlfn.XLOOKUP(B15,Consumables!$D:$D,Consumables!G:G),VLOOKUP(B15,Consumables!D:G,4,FALSE)),"")</f>
        <v>0</v>
      </c>
      <c r="E15" s="19">
        <f>IFERROR(IF(Consumables!B15="Touch up paint",_xlfn.XLOOKUP(B15,Consumables!$D:$D,Consumables!H:H),VLOOKUP(B15,Consumables!D:H,5,FALSE)),"")</f>
        <v>0</v>
      </c>
      <c r="F15" s="37"/>
      <c r="G15" s="19">
        <f t="shared" si="0"/>
        <v>0</v>
      </c>
      <c r="H15" s="37"/>
      <c r="I15" s="32" t="str">
        <f t="shared" si="1"/>
        <v/>
      </c>
      <c r="J15" s="39"/>
      <c r="K15" s="19">
        <f t="shared" si="2"/>
        <v>0</v>
      </c>
      <c r="L15" s="39"/>
      <c r="M15" s="39"/>
    </row>
    <row r="16" spans="1:13" ht="24.95" customHeight="1" x14ac:dyDescent="0.25">
      <c r="A16" s="32" t="str">
        <f>IF(Consumables!A16="","",Consumables!A16)</f>
        <v/>
      </c>
      <c r="B16" s="19" t="str">
        <f>IFERROR(IF(OR(Consumables!B16="Touch up paint"),Consumables!D16,Consumables!D16),"")</f>
        <v/>
      </c>
      <c r="C16" s="296" t="str">
        <f>IFERROR(IF(Consumables!B16="Touch up paint",Consumables!C16,_xlfn.XLOOKUP(B16,Service!$F:$F,Service!D:D)),"")</f>
        <v/>
      </c>
      <c r="D16" s="33">
        <f>IFERROR(IF(Consumables!B16="Touch up paint",_xlfn.XLOOKUP(B16,Consumables!$D:$D,Consumables!G:G),VLOOKUP(B16,Consumables!D:G,4,FALSE)),"")</f>
        <v>0</v>
      </c>
      <c r="E16" s="19">
        <f>IFERROR(IF(Consumables!B16="Touch up paint",_xlfn.XLOOKUP(B16,Consumables!$D:$D,Consumables!H:H),VLOOKUP(B16,Consumables!D:H,5,FALSE)),"")</f>
        <v>0</v>
      </c>
      <c r="F16" s="37"/>
      <c r="G16" s="19">
        <f t="shared" si="0"/>
        <v>0</v>
      </c>
      <c r="H16" s="37"/>
      <c r="I16" s="32" t="str">
        <f t="shared" si="1"/>
        <v/>
      </c>
      <c r="J16" s="39"/>
      <c r="K16" s="19">
        <f t="shared" si="2"/>
        <v>0</v>
      </c>
      <c r="L16" s="39"/>
      <c r="M16" s="39"/>
    </row>
    <row r="17" spans="1:13" ht="24.95" customHeight="1" x14ac:dyDescent="0.25">
      <c r="A17" s="32" t="str">
        <f>IF(Consumables!A17="","",Consumables!A17)</f>
        <v/>
      </c>
      <c r="B17" s="19" t="str">
        <f>IFERROR(IF(OR(Consumables!B17="Touch up paint"),Consumables!D17,Consumables!D17),"")</f>
        <v/>
      </c>
      <c r="C17" s="296" t="str">
        <f>IFERROR(IF(Consumables!B17="Touch up paint",Consumables!C17,_xlfn.XLOOKUP(B17,Service!$F:$F,Service!D:D)),"")</f>
        <v/>
      </c>
      <c r="D17" s="33">
        <f>IFERROR(IF(Consumables!B17="Touch up paint",_xlfn.XLOOKUP(B17,Consumables!$D:$D,Consumables!G:G),VLOOKUP(B17,Consumables!D:G,4,FALSE)),"")</f>
        <v>0</v>
      </c>
      <c r="E17" s="19">
        <f>IFERROR(IF(Consumables!B17="Touch up paint",_xlfn.XLOOKUP(B17,Consumables!$D:$D,Consumables!H:H),VLOOKUP(B17,Consumables!D:H,5,FALSE)),"")</f>
        <v>0</v>
      </c>
      <c r="F17" s="37"/>
      <c r="G17" s="19">
        <f t="shared" si="0"/>
        <v>0</v>
      </c>
      <c r="H17" s="37"/>
      <c r="I17" s="32" t="str">
        <f t="shared" si="1"/>
        <v/>
      </c>
      <c r="J17" s="39"/>
      <c r="K17" s="19">
        <f t="shared" si="2"/>
        <v>0</v>
      </c>
      <c r="L17" s="39"/>
      <c r="M17" s="39"/>
    </row>
    <row r="18" spans="1:13" ht="24.95" customHeight="1" x14ac:dyDescent="0.25">
      <c r="A18" s="32" t="str">
        <f>IF(Consumables!A18="","",Consumables!A18)</f>
        <v/>
      </c>
      <c r="B18" s="19" t="str">
        <f>IFERROR(IF(OR(Consumables!B18="Touch up paint"),Consumables!D18,Consumables!D18),"")</f>
        <v/>
      </c>
      <c r="C18" s="296" t="str">
        <f>IFERROR(IF(Consumables!B18="Touch up paint",Consumables!C18,_xlfn.XLOOKUP(B18,Service!$F:$F,Service!D:D)),"")</f>
        <v/>
      </c>
      <c r="D18" s="33">
        <f>IFERROR(IF(Consumables!B18="Touch up paint",_xlfn.XLOOKUP(B18,Consumables!$D:$D,Consumables!G:G),VLOOKUP(B18,Consumables!D:G,4,FALSE)),"")</f>
        <v>0</v>
      </c>
      <c r="E18" s="19">
        <f>IFERROR(IF(Consumables!B18="Touch up paint",_xlfn.XLOOKUP(B18,Consumables!$D:$D,Consumables!H:H),VLOOKUP(B18,Consumables!D:H,5,FALSE)),"")</f>
        <v>0</v>
      </c>
      <c r="F18" s="37"/>
      <c r="G18" s="19">
        <f t="shared" si="0"/>
        <v>0</v>
      </c>
      <c r="H18" s="37"/>
      <c r="I18" s="32" t="str">
        <f t="shared" si="1"/>
        <v/>
      </c>
      <c r="J18" s="39"/>
      <c r="K18" s="19">
        <f t="shared" si="2"/>
        <v>0</v>
      </c>
      <c r="L18" s="39"/>
      <c r="M18" s="39"/>
    </row>
    <row r="19" spans="1:13" ht="24.95" customHeight="1" x14ac:dyDescent="0.25">
      <c r="A19" s="32" t="str">
        <f>IF(Consumables!A19="","",Consumables!A19)</f>
        <v/>
      </c>
      <c r="B19" s="19" t="str">
        <f>IFERROR(IF(OR(Consumables!B19="Touch up paint"),Consumables!D19,Consumables!D19),"")</f>
        <v/>
      </c>
      <c r="C19" s="296" t="str">
        <f>IFERROR(IF(Consumables!B19="Touch up paint",Consumables!C19,_xlfn.XLOOKUP(B19,Service!$F:$F,Service!D:D)),"")</f>
        <v/>
      </c>
      <c r="D19" s="33">
        <f>IFERROR(IF(Consumables!B19="Touch up paint",_xlfn.XLOOKUP(B19,Consumables!$D:$D,Consumables!G:G),VLOOKUP(B19,Consumables!D:G,4,FALSE)),"")</f>
        <v>0</v>
      </c>
      <c r="E19" s="19">
        <f>IFERROR(IF(Consumables!B19="Touch up paint",_xlfn.XLOOKUP(B19,Consumables!$D:$D,Consumables!H:H),VLOOKUP(B19,Consumables!D:H,5,FALSE)),"")</f>
        <v>0</v>
      </c>
      <c r="F19" s="37"/>
      <c r="G19" s="19">
        <f t="shared" si="0"/>
        <v>0</v>
      </c>
      <c r="H19" s="37"/>
      <c r="I19" s="32" t="str">
        <f t="shared" si="1"/>
        <v/>
      </c>
      <c r="J19" s="39"/>
      <c r="K19" s="19">
        <f t="shared" si="2"/>
        <v>0</v>
      </c>
      <c r="L19" s="39"/>
      <c r="M19" s="39"/>
    </row>
    <row r="20" spans="1:13" ht="24.95" customHeight="1" x14ac:dyDescent="0.25">
      <c r="A20" s="32" t="str">
        <f>IF(Consumables!A20="","",Consumables!A20)</f>
        <v/>
      </c>
      <c r="B20" s="19" t="str">
        <f>IFERROR(IF(OR(Consumables!B20="Touch up paint"),Consumables!D20,Consumables!D20),"")</f>
        <v/>
      </c>
      <c r="C20" s="296" t="str">
        <f>IFERROR(IF(Consumables!B20="Touch up paint",Consumables!C20,_xlfn.XLOOKUP(B20,Service!$F:$F,Service!D:D)),"")</f>
        <v/>
      </c>
      <c r="D20" s="33">
        <f>IFERROR(IF(Consumables!B20="Touch up paint",_xlfn.XLOOKUP(B20,Consumables!$D:$D,Consumables!G:G),VLOOKUP(B20,Consumables!D:G,4,FALSE)),"")</f>
        <v>0</v>
      </c>
      <c r="E20" s="19">
        <f>IFERROR(IF(Consumables!B20="Touch up paint",_xlfn.XLOOKUP(B20,Consumables!$D:$D,Consumables!H:H),VLOOKUP(B20,Consumables!D:H,5,FALSE)),"")</f>
        <v>0</v>
      </c>
      <c r="F20" s="37"/>
      <c r="G20" s="19">
        <f t="shared" si="0"/>
        <v>0</v>
      </c>
      <c r="H20" s="37"/>
      <c r="I20" s="32" t="str">
        <f t="shared" si="1"/>
        <v/>
      </c>
      <c r="J20" s="39"/>
      <c r="K20" s="19">
        <f t="shared" si="2"/>
        <v>0</v>
      </c>
      <c r="L20" s="39"/>
      <c r="M20" s="39"/>
    </row>
    <row r="21" spans="1:13" ht="24.95" customHeight="1" x14ac:dyDescent="0.25">
      <c r="A21" s="32" t="str">
        <f>IF(Consumables!A25="","",Consumables!A25)</f>
        <v/>
      </c>
      <c r="B21" s="19" t="str">
        <f>IFERROR(IF(OR(Consumables!B25="Touch up paint"),Consumables!D25,Consumables!D25),"")</f>
        <v/>
      </c>
      <c r="C21" s="296" t="str">
        <f>IFERROR(IF(Consumables!B25="Touch up paint",Consumables!C25,_xlfn.XLOOKUP(B21,Service!$F:$F,Service!D:D)),"")</f>
        <v/>
      </c>
      <c r="D21" s="33">
        <f>IFERROR(IF(Consumables!B25="Touch up paint",_xlfn.XLOOKUP(B21,Consumables!$D:$D,Consumables!G:G),VLOOKUP(B21,Consumables!D:G,4,FALSE)),"")</f>
        <v>0</v>
      </c>
      <c r="E21" s="19">
        <f>IFERROR(IF(Consumables!B25="Touch up paint",_xlfn.XLOOKUP(B21,Consumables!$D:$D,Consumables!H:H),VLOOKUP(B21,Consumables!D:H,5,FALSE)),"")</f>
        <v>0</v>
      </c>
      <c r="F21" s="37"/>
      <c r="G21" s="19">
        <f t="shared" si="0"/>
        <v>0</v>
      </c>
      <c r="H21" s="37"/>
      <c r="I21" s="32" t="str">
        <f t="shared" si="1"/>
        <v/>
      </c>
      <c r="J21" s="39"/>
      <c r="K21" s="19">
        <f t="shared" si="2"/>
        <v>0</v>
      </c>
      <c r="L21" s="39"/>
      <c r="M21" s="39"/>
    </row>
    <row r="22" spans="1:13" ht="24.95" customHeight="1" x14ac:dyDescent="0.25">
      <c r="A22" s="32" t="str">
        <f>IF(Consumables!A26="","",Consumables!A26)</f>
        <v/>
      </c>
      <c r="B22" s="19" t="str">
        <f>IFERROR(IF(OR(Consumables!B26="Touch up paint"),Consumables!D26,Consumables!D26),"")</f>
        <v/>
      </c>
      <c r="C22" s="296" t="str">
        <f>IFERROR(IF(Consumables!B26="Touch up paint",Consumables!C26,_xlfn.XLOOKUP(B22,Service!$F:$F,Service!D:D)),"")</f>
        <v/>
      </c>
      <c r="D22" s="33">
        <f>IFERROR(IF(Consumables!B26="Touch up paint",_xlfn.XLOOKUP(B22,Consumables!$D:$D,Consumables!G:G),VLOOKUP(B22,Consumables!D:G,4,FALSE)),"")</f>
        <v>0</v>
      </c>
      <c r="E22" s="19">
        <f>IFERROR(IF(Consumables!B26="Touch up paint",_xlfn.XLOOKUP(B22,Consumables!$D:$D,Consumables!H:H),VLOOKUP(B22,Consumables!D:H,5,FALSE)),"")</f>
        <v>0</v>
      </c>
      <c r="F22" s="37"/>
      <c r="G22" s="19">
        <f t="shared" si="0"/>
        <v>0</v>
      </c>
      <c r="H22" s="37"/>
      <c r="I22" s="32" t="str">
        <f t="shared" si="1"/>
        <v/>
      </c>
      <c r="J22" s="39"/>
      <c r="K22" s="19">
        <f t="shared" si="2"/>
        <v>0</v>
      </c>
      <c r="L22" s="39"/>
      <c r="M22" s="39"/>
    </row>
    <row r="23" spans="1:13" ht="24.95" customHeight="1" x14ac:dyDescent="0.25">
      <c r="A23" s="32" t="str">
        <f>IF(Consumables!A27="","",Consumables!A27)</f>
        <v/>
      </c>
      <c r="B23" s="19" t="str">
        <f>IFERROR(IF(OR(Consumables!B27="Touch up paint"),Consumables!D27,Consumables!D27),"")</f>
        <v/>
      </c>
      <c r="C23" s="296" t="str">
        <f>IFERROR(IF(Consumables!B27="Touch up paint",Consumables!C27,_xlfn.XLOOKUP(B23,Service!$F:$F,Service!D:D)),"")</f>
        <v/>
      </c>
      <c r="D23" s="33">
        <f>IFERROR(IF(Consumables!B27="Touch up paint",_xlfn.XLOOKUP(B23,Consumables!$D:$D,Consumables!G:G),VLOOKUP(B23,Consumables!D:G,4,FALSE)),"")</f>
        <v>0</v>
      </c>
      <c r="E23" s="19">
        <f>IFERROR(IF(Consumables!B27="Touch up paint",_xlfn.XLOOKUP(B23,Consumables!$D:$D,Consumables!H:H),VLOOKUP(B23,Consumables!D:H,5,FALSE)),"")</f>
        <v>0</v>
      </c>
      <c r="F23" s="37"/>
      <c r="G23" s="19">
        <f t="shared" si="0"/>
        <v>0</v>
      </c>
      <c r="H23" s="37"/>
      <c r="I23" s="32" t="str">
        <f t="shared" si="1"/>
        <v/>
      </c>
      <c r="J23" s="39"/>
      <c r="K23" s="19">
        <f t="shared" si="2"/>
        <v>0</v>
      </c>
      <c r="L23" s="39"/>
      <c r="M23" s="39"/>
    </row>
    <row r="24" spans="1:13" ht="15.75" x14ac:dyDescent="0.25">
      <c r="J24" s="426" t="s">
        <v>96</v>
      </c>
      <c r="K24" s="426"/>
      <c r="L24" s="426"/>
      <c r="M24" s="426"/>
    </row>
    <row r="25" spans="1:13" ht="9.9499999999999993" customHeight="1" thickBot="1" x14ac:dyDescent="0.3"/>
    <row r="26" spans="1:13" ht="30.75" thickBot="1" x14ac:dyDescent="0.3">
      <c r="I26" s="23" t="s">
        <v>97</v>
      </c>
      <c r="J26" s="425"/>
      <c r="K26" s="425"/>
      <c r="L26" s="23" t="s">
        <v>98</v>
      </c>
      <c r="M26" s="24"/>
    </row>
    <row r="30" spans="1:13" x14ac:dyDescent="0.25">
      <c r="J30" s="22"/>
    </row>
  </sheetData>
  <mergeCells count="3">
    <mergeCell ref="J26:K26"/>
    <mergeCell ref="J24:M24"/>
    <mergeCell ref="C1:J3"/>
  </mergeCells>
  <conditionalFormatting sqref="I24:J26 H4:L23">
    <cfRule type="containsText" dxfId="9" priority="3" operator="containsText" text="buyout">
      <formula>NOT(ISERROR(SEARCH("buyout",H4)))</formula>
    </cfRule>
  </conditionalFormatting>
  <conditionalFormatting sqref="H24:H25 I4:I23">
    <cfRule type="containsText" dxfId="8" priority="1" operator="containsText" text="BACK">
      <formula>NOT(ISERROR(SEARCH("BACK",H4)))</formula>
    </cfRule>
    <cfRule type="containsText" dxfId="7" priority="2" operator="containsText" text="COMPLETE">
      <formula>NOT(ISERROR(SEARCH("COMPLETE",H4)))</formula>
    </cfRule>
  </conditionalFormatting>
  <printOptions horizontalCentered="1"/>
  <pageMargins left="0" right="0" top="0" bottom="0" header="0" footer="0"/>
  <pageSetup paperSize="5" scale="77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4A29B-E1C7-411E-9091-36F7A5565F5A}">
  <sheetPr codeName="Sheet10">
    <tabColor rgb="FFFFC000"/>
    <pageSetUpPr fitToPage="1"/>
  </sheetPr>
  <dimension ref="A1:AM5000"/>
  <sheetViews>
    <sheetView showGridLines="0" zoomScale="54" zoomScaleNormal="70" zoomScaleSheetLayoutView="100" workbookViewId="0">
      <pane ySplit="4" topLeftCell="A5" activePane="bottomLeft" state="frozen"/>
      <selection activeCell="C7" sqref="C7"/>
      <selection pane="bottomLeft" activeCell="D41" sqref="D41"/>
    </sheetView>
  </sheetViews>
  <sheetFormatPr defaultColWidth="9.140625" defaultRowHeight="15" x14ac:dyDescent="0.25"/>
  <cols>
    <col min="1" max="1" width="10.7109375" style="16" customWidth="1"/>
    <col min="2" max="2" width="29" style="16" customWidth="1"/>
    <col min="3" max="3" width="72.140625" style="16" bestFit="1" customWidth="1"/>
    <col min="4" max="4" width="43.85546875" style="16" customWidth="1"/>
    <col min="5" max="6" width="15.7109375" style="16" customWidth="1"/>
    <col min="7" max="7" width="24" style="16" bestFit="1" customWidth="1"/>
    <col min="8" max="9" width="15.7109375" style="16" customWidth="1"/>
    <col min="10" max="10" width="32.85546875" style="16" bestFit="1" customWidth="1"/>
    <col min="11" max="11" width="37.85546875" style="16" bestFit="1" customWidth="1"/>
    <col min="12" max="26" width="9.140625" style="16"/>
    <col min="27" max="39" width="9.140625" hidden="1" customWidth="1"/>
    <col min="40" max="16384" width="9.140625" style="16"/>
  </cols>
  <sheetData>
    <row r="1" spans="1:39" s="7" customFormat="1" x14ac:dyDescent="0.25">
      <c r="A1" s="94"/>
      <c r="B1" s="95"/>
      <c r="C1" s="427" t="s">
        <v>29</v>
      </c>
      <c r="D1" s="427"/>
      <c r="E1" s="427"/>
      <c r="F1" s="427"/>
      <c r="G1" s="427"/>
      <c r="H1" s="427"/>
      <c r="I1" s="427"/>
      <c r="J1" s="95"/>
      <c r="K1" s="96"/>
      <c r="AA1" s="302" t="s">
        <v>99</v>
      </c>
      <c r="AB1" s="1"/>
      <c r="AC1" s="302" t="s">
        <v>100</v>
      </c>
      <c r="AD1" s="302" t="s">
        <v>79</v>
      </c>
      <c r="AE1" s="302" t="s">
        <v>101</v>
      </c>
      <c r="AF1" s="303" t="s">
        <v>78</v>
      </c>
      <c r="AG1" s="302" t="s">
        <v>80</v>
      </c>
      <c r="AH1" s="302" t="s">
        <v>102</v>
      </c>
      <c r="AI1" s="302" t="s">
        <v>82</v>
      </c>
      <c r="AJ1" s="302" t="s">
        <v>103</v>
      </c>
      <c r="AK1" s="302" t="s">
        <v>82</v>
      </c>
      <c r="AL1" s="302" t="s">
        <v>104</v>
      </c>
      <c r="AM1" s="302" t="s">
        <v>105</v>
      </c>
    </row>
    <row r="2" spans="1:39" s="7" customFormat="1" ht="28.5" x14ac:dyDescent="0.25">
      <c r="A2" s="97"/>
      <c r="B2" s="98"/>
      <c r="C2" s="428"/>
      <c r="D2" s="428"/>
      <c r="E2" s="428"/>
      <c r="F2" s="428"/>
      <c r="G2" s="428"/>
      <c r="H2" s="428"/>
      <c r="I2" s="428"/>
      <c r="J2" s="184" t="s">
        <v>34</v>
      </c>
      <c r="K2" s="185">
        <f>'SR Form'!F7</f>
        <v>0</v>
      </c>
      <c r="AA2" s="302" t="str" cm="1">
        <f t="array" ref="AA2:AA16">_xlfn._xlws.SORT(_xlfn.UNIQUE(AC2:AC500))</f>
        <v>Backer Rod New</v>
      </c>
      <c r="AB2" s="1"/>
      <c r="AC2" s="302" t="s">
        <v>106</v>
      </c>
      <c r="AD2" s="302" t="s">
        <v>107</v>
      </c>
      <c r="AE2" s="302" t="s">
        <v>108</v>
      </c>
      <c r="AF2" s="303"/>
      <c r="AG2" s="302" t="s">
        <v>109</v>
      </c>
      <c r="AH2" s="302">
        <v>1</v>
      </c>
      <c r="AI2" s="302" t="s">
        <v>110</v>
      </c>
      <c r="AJ2" s="302"/>
      <c r="AK2" s="302" t="s">
        <v>111</v>
      </c>
      <c r="AL2" s="302" t="s">
        <v>112</v>
      </c>
      <c r="AM2" s="302"/>
    </row>
    <row r="3" spans="1:39" s="7" customFormat="1" ht="15.75" thickBot="1" x14ac:dyDescent="0.3">
      <c r="A3" s="97"/>
      <c r="B3" s="98"/>
      <c r="C3" s="428"/>
      <c r="D3" s="428"/>
      <c r="E3" s="428"/>
      <c r="F3" s="428"/>
      <c r="G3" s="428"/>
      <c r="H3" s="428"/>
      <c r="I3" s="428"/>
      <c r="J3" s="98"/>
      <c r="K3" s="257"/>
      <c r="AA3" s="302" t="str">
        <v>Backer Rod Old</v>
      </c>
      <c r="AB3" s="1"/>
      <c r="AC3" s="302" t="s">
        <v>106</v>
      </c>
      <c r="AD3" s="302" t="s">
        <v>113</v>
      </c>
      <c r="AE3" s="302" t="s">
        <v>108</v>
      </c>
      <c r="AF3" s="303" t="s">
        <v>114</v>
      </c>
      <c r="AG3" s="302" t="s">
        <v>109</v>
      </c>
      <c r="AH3" s="302">
        <v>1</v>
      </c>
      <c r="AI3" s="302" t="s">
        <v>110</v>
      </c>
      <c r="AJ3" s="302">
        <v>3</v>
      </c>
      <c r="AK3" s="302" t="s">
        <v>111</v>
      </c>
      <c r="AL3" s="302" t="s">
        <v>112</v>
      </c>
      <c r="AM3" s="302"/>
    </row>
    <row r="4" spans="1:39" ht="24.95" customHeight="1" thickBot="1" x14ac:dyDescent="0.3">
      <c r="A4" s="258" t="s">
        <v>77</v>
      </c>
      <c r="B4" s="258" t="s">
        <v>115</v>
      </c>
      <c r="C4" s="258" t="s">
        <v>79</v>
      </c>
      <c r="D4" s="258" t="s">
        <v>78</v>
      </c>
      <c r="E4" s="258" t="s">
        <v>116</v>
      </c>
      <c r="F4" s="258" t="s">
        <v>82</v>
      </c>
      <c r="G4" s="258" t="s">
        <v>81</v>
      </c>
      <c r="H4" s="258" t="s">
        <v>82</v>
      </c>
      <c r="I4" s="258" t="s">
        <v>101</v>
      </c>
      <c r="J4" s="258" t="s">
        <v>104</v>
      </c>
      <c r="K4" s="258" t="s">
        <v>117</v>
      </c>
      <c r="AA4" s="302" t="str">
        <v>Blueskin</v>
      </c>
      <c r="AB4" s="1"/>
      <c r="AC4" s="302" t="s">
        <v>106</v>
      </c>
      <c r="AD4" s="302" t="s">
        <v>118</v>
      </c>
      <c r="AE4" s="302" t="s">
        <v>108</v>
      </c>
      <c r="AF4" s="303" t="s">
        <v>119</v>
      </c>
      <c r="AG4" s="302" t="s">
        <v>109</v>
      </c>
      <c r="AH4" s="302">
        <v>1</v>
      </c>
      <c r="AI4" s="302" t="s">
        <v>110</v>
      </c>
      <c r="AJ4" s="302">
        <v>6</v>
      </c>
      <c r="AK4" s="302" t="s">
        <v>111</v>
      </c>
      <c r="AL4" s="302" t="s">
        <v>112</v>
      </c>
      <c r="AM4" s="302"/>
    </row>
    <row r="5" spans="1:39" ht="24.95" customHeight="1" x14ac:dyDescent="0.25">
      <c r="A5" s="188" t="str">
        <f>IF(ISBLANK(B5),"",ROW()-4)</f>
        <v/>
      </c>
      <c r="B5" s="259"/>
      <c r="C5" s="298"/>
      <c r="D5" s="260" t="str">
        <f>IF(C5="","",_xlfn.XLOOKUP(C5,Consumables!AD:AD,Consumables!AF:AF,""))</f>
        <v/>
      </c>
      <c r="E5" s="260" t="str">
        <f>IF(C5="","",_xlfn.XLOOKUP(C5,Consumables!AD:AD,Consumables!AJ:AJ,""))</f>
        <v/>
      </c>
      <c r="F5" s="260" t="str">
        <f>IF(C5="","",_xlfn.XLOOKUP(C5,Consumables!AD:AD,Consumables!AK:AK,""))</f>
        <v/>
      </c>
      <c r="G5" s="259"/>
      <c r="H5" s="307"/>
      <c r="I5" s="260" t="str">
        <f>IF(C5="","",_xlfn.XLOOKUP(C5,Consumables!AD:AD,Consumables!AE:AE,""))</f>
        <v/>
      </c>
      <c r="J5" s="260" t="str">
        <f>IF(C5="","",_xlfn.XLOOKUP(C5,Consumables!AD:AD,Consumables!AL:AL,""))</f>
        <v/>
      </c>
      <c r="K5" s="261"/>
      <c r="AA5" s="302" t="str">
        <v>Butyl</v>
      </c>
      <c r="AB5" s="1"/>
      <c r="AC5" s="302" t="s">
        <v>106</v>
      </c>
      <c r="AD5" s="302" t="s">
        <v>120</v>
      </c>
      <c r="AE5" s="302" t="s">
        <v>108</v>
      </c>
      <c r="AF5" s="303" t="s">
        <v>121</v>
      </c>
      <c r="AG5" s="302" t="s">
        <v>109</v>
      </c>
      <c r="AH5" s="302">
        <v>1</v>
      </c>
      <c r="AI5" s="302" t="s">
        <v>110</v>
      </c>
      <c r="AJ5" s="302">
        <v>3</v>
      </c>
      <c r="AK5" s="302" t="s">
        <v>111</v>
      </c>
      <c r="AL5" s="302" t="s">
        <v>112</v>
      </c>
      <c r="AM5" s="302"/>
    </row>
    <row r="6" spans="1:39" ht="24.95" customHeight="1" x14ac:dyDescent="0.25">
      <c r="A6" s="188" t="str">
        <f t="shared" ref="A6:A31" si="0">IF(ISBLANK(B6),"",ROW()-4)</f>
        <v/>
      </c>
      <c r="B6" s="259"/>
      <c r="C6" s="298"/>
      <c r="D6" s="260" t="str">
        <f>IF(C6="","",_xlfn.XLOOKUP(C6,Consumables!AD:AD,Consumables!AF:AF,""))</f>
        <v/>
      </c>
      <c r="E6" s="260" t="str">
        <f>IF(C6="","",_xlfn.XLOOKUP(C6,Consumables!AD:AD,Consumables!AJ:AJ,""))</f>
        <v/>
      </c>
      <c r="F6" s="260" t="str">
        <f>IF(C6="","",_xlfn.XLOOKUP(C6,Consumables!AD:AD,Consumables!AK:AK,""))</f>
        <v/>
      </c>
      <c r="G6" s="262"/>
      <c r="H6" s="307"/>
      <c r="I6" s="260" t="str">
        <f>IF(C6="","",_xlfn.XLOOKUP(C6,Consumables!AD:AD,Consumables!AE:AE,""))</f>
        <v/>
      </c>
      <c r="J6" s="260" t="str">
        <f>IF(C6="","",_xlfn.XLOOKUP(C6,Consumables!AD:AD,Consumables!AL:AL,""))</f>
        <v/>
      </c>
      <c r="K6" s="263"/>
      <c r="AA6" s="302" t="str">
        <v>Exoair</v>
      </c>
      <c r="AB6" s="1"/>
      <c r="AC6" s="302" t="s">
        <v>106</v>
      </c>
      <c r="AD6" s="302" t="s">
        <v>122</v>
      </c>
      <c r="AE6" s="302" t="s">
        <v>123</v>
      </c>
      <c r="AF6" s="303" t="s">
        <v>124</v>
      </c>
      <c r="AG6" s="302" t="s">
        <v>109</v>
      </c>
      <c r="AH6" s="302">
        <v>1</v>
      </c>
      <c r="AI6" s="302" t="s">
        <v>125</v>
      </c>
      <c r="AJ6" s="302">
        <v>1</v>
      </c>
      <c r="AK6" s="302" t="s">
        <v>125</v>
      </c>
      <c r="AL6" s="302" t="s">
        <v>126</v>
      </c>
      <c r="AM6" s="302"/>
    </row>
    <row r="7" spans="1:39" ht="24.95" customHeight="1" x14ac:dyDescent="0.25">
      <c r="A7" s="188" t="str">
        <f t="shared" si="0"/>
        <v/>
      </c>
      <c r="B7" s="259"/>
      <c r="C7" s="298"/>
      <c r="D7" s="260" t="str">
        <f>IF(C7="","",_xlfn.XLOOKUP(C7,Consumables!AD:AD,Consumables!AF:AF,""))</f>
        <v/>
      </c>
      <c r="E7" s="260" t="str">
        <f>IF(C7="","",_xlfn.XLOOKUP(C7,Consumables!AD:AD,Consumables!AJ:AJ,""))</f>
        <v/>
      </c>
      <c r="F7" s="260" t="str">
        <f>IF(C7="","",_xlfn.XLOOKUP(C7,Consumables!AD:AD,Consumables!AK:AK,""))</f>
        <v/>
      </c>
      <c r="G7" s="262"/>
      <c r="H7" s="307"/>
      <c r="I7" s="260" t="str">
        <f>IF(C7="","",_xlfn.XLOOKUP(C7,Consumables!AD:AD,Consumables!AE:AE,""))</f>
        <v/>
      </c>
      <c r="J7" s="260" t="str">
        <f>IF(C7="","",_xlfn.XLOOKUP(C7,Consumables!AD:AD,Consumables!AL:AL,""))</f>
        <v/>
      </c>
      <c r="K7" s="263"/>
      <c r="AA7" s="302" t="str">
        <v>Foam Tape</v>
      </c>
      <c r="AB7" s="1"/>
      <c r="AC7" s="302" t="s">
        <v>106</v>
      </c>
      <c r="AD7" s="302" t="s">
        <v>127</v>
      </c>
      <c r="AE7" s="302" t="s">
        <v>123</v>
      </c>
      <c r="AF7" s="303" t="s">
        <v>128</v>
      </c>
      <c r="AG7" s="302" t="s">
        <v>109</v>
      </c>
      <c r="AH7" s="302">
        <v>1</v>
      </c>
      <c r="AI7" s="302" t="s">
        <v>110</v>
      </c>
      <c r="AJ7" s="302">
        <v>3</v>
      </c>
      <c r="AK7" s="302" t="s">
        <v>111</v>
      </c>
      <c r="AL7" s="302" t="s">
        <v>126</v>
      </c>
      <c r="AM7" s="302"/>
    </row>
    <row r="8" spans="1:39" ht="24.95" customHeight="1" x14ac:dyDescent="0.25">
      <c r="A8" s="188" t="str">
        <f t="shared" si="0"/>
        <v/>
      </c>
      <c r="B8" s="259"/>
      <c r="C8" s="298"/>
      <c r="D8" s="260" t="str">
        <f>IF(C8="","",_xlfn.XLOOKUP(C8,Consumables!AD:AD,Consumables!AF:AF,""))</f>
        <v/>
      </c>
      <c r="E8" s="260" t="str">
        <f>IF(C8="","",_xlfn.XLOOKUP(C8,Consumables!AD:AD,Consumables!AJ:AJ,""))</f>
        <v/>
      </c>
      <c r="F8" s="260" t="str">
        <f>IF(C8="","",_xlfn.XLOOKUP(C8,Consumables!AD:AD,Consumables!AK:AK,""))</f>
        <v/>
      </c>
      <c r="G8" s="262"/>
      <c r="H8" s="307"/>
      <c r="I8" s="260" t="str">
        <f>IF(C8="","",_xlfn.XLOOKUP(C8,Consumables!AD:AD,Consumables!AE:AE,""))</f>
        <v/>
      </c>
      <c r="J8" s="260" t="str">
        <f>IF(C8="","",_xlfn.XLOOKUP(C8,Consumables!AD:AD,Consumables!AL:AL,""))</f>
        <v/>
      </c>
      <c r="K8" s="263"/>
      <c r="AA8" s="302" t="str">
        <v>Hardware</v>
      </c>
      <c r="AB8" s="1"/>
      <c r="AC8" s="302" t="s">
        <v>106</v>
      </c>
      <c r="AD8" s="302" t="s">
        <v>129</v>
      </c>
      <c r="AE8" s="302" t="s">
        <v>123</v>
      </c>
      <c r="AF8" s="303" t="s">
        <v>130</v>
      </c>
      <c r="AG8" s="302" t="s">
        <v>109</v>
      </c>
      <c r="AH8" s="302">
        <v>1</v>
      </c>
      <c r="AI8" s="302" t="s">
        <v>110</v>
      </c>
      <c r="AJ8" s="302">
        <v>3</v>
      </c>
      <c r="AK8" s="302" t="s">
        <v>111</v>
      </c>
      <c r="AL8" s="302" t="s">
        <v>126</v>
      </c>
      <c r="AM8" s="302"/>
    </row>
    <row r="9" spans="1:39" ht="24.95" customHeight="1" x14ac:dyDescent="0.25">
      <c r="A9" s="188" t="str">
        <f t="shared" si="0"/>
        <v/>
      </c>
      <c r="B9" s="259"/>
      <c r="C9" s="298"/>
      <c r="D9" s="260" t="str">
        <f>IF(C9="","",_xlfn.XLOOKUP(C9,Consumables!AD:AD,Consumables!AF:AF,""))</f>
        <v/>
      </c>
      <c r="E9" s="260" t="str">
        <f>IF(C9="","",_xlfn.XLOOKUP(C9,Consumables!AD:AD,Consumables!AJ:AJ,""))</f>
        <v/>
      </c>
      <c r="F9" s="260" t="str">
        <f>IF(C9="","",_xlfn.XLOOKUP(C9,Consumables!AD:AD,Consumables!AK:AK,""))</f>
        <v/>
      </c>
      <c r="G9" s="262"/>
      <c r="H9" s="307"/>
      <c r="I9" s="260" t="str">
        <f>IF(C9="","",_xlfn.XLOOKUP(C9,Consumables!AD:AD,Consumables!AE:AE,""))</f>
        <v/>
      </c>
      <c r="J9" s="260" t="str">
        <f>IF(C9="","",_xlfn.XLOOKUP(C9,Consumables!AD:AD,Consumables!AL:AL,""))</f>
        <v/>
      </c>
      <c r="K9" s="263"/>
      <c r="AA9" s="302" t="str">
        <v>Plastic Shim</v>
      </c>
      <c r="AB9" s="1"/>
      <c r="AC9" s="302" t="s">
        <v>106</v>
      </c>
      <c r="AD9" s="302" t="s">
        <v>131</v>
      </c>
      <c r="AE9" s="302" t="s">
        <v>108</v>
      </c>
      <c r="AF9" s="303" t="s">
        <v>132</v>
      </c>
      <c r="AG9" s="302" t="s">
        <v>109</v>
      </c>
      <c r="AH9" s="302">
        <v>1</v>
      </c>
      <c r="AI9" s="302" t="s">
        <v>110</v>
      </c>
      <c r="AJ9" s="302">
        <v>2</v>
      </c>
      <c r="AK9" s="302" t="s">
        <v>111</v>
      </c>
      <c r="AL9" s="302" t="s">
        <v>133</v>
      </c>
      <c r="AM9" s="302"/>
    </row>
    <row r="10" spans="1:39" ht="24.95" customHeight="1" x14ac:dyDescent="0.25">
      <c r="A10" s="188" t="str">
        <f t="shared" si="0"/>
        <v/>
      </c>
      <c r="B10" s="259"/>
      <c r="C10" s="298"/>
      <c r="D10" s="260" t="str">
        <f>IF(C10="","",_xlfn.XLOOKUP(C10,Consumables!AD:AD,Consumables!AF:AF,""))</f>
        <v/>
      </c>
      <c r="E10" s="260" t="str">
        <f>IF(C10="","",_xlfn.XLOOKUP(C10,Consumables!AD:AD,Consumables!AJ:AJ,""))</f>
        <v/>
      </c>
      <c r="F10" s="260" t="str">
        <f>IF(C10="","",_xlfn.XLOOKUP(C10,Consumables!AD:AD,Consumables!AK:AK,""))</f>
        <v/>
      </c>
      <c r="G10" s="262"/>
      <c r="H10" s="307"/>
      <c r="I10" s="260" t="str">
        <f>IF(C10="","",_xlfn.XLOOKUP(C10,Consumables!AD:AD,Consumables!AE:AE,""))</f>
        <v/>
      </c>
      <c r="J10" s="260" t="str">
        <f>IF(C10="","",_xlfn.XLOOKUP(C10,Consumables!AD:AD,Consumables!AL:AL,""))</f>
        <v/>
      </c>
      <c r="K10" s="263"/>
      <c r="AA10" s="302" t="str">
        <v>Roxul</v>
      </c>
      <c r="AB10" s="1"/>
      <c r="AC10" s="302" t="s">
        <v>106</v>
      </c>
      <c r="AD10" s="302" t="s">
        <v>134</v>
      </c>
      <c r="AE10" s="302" t="s">
        <v>108</v>
      </c>
      <c r="AF10" s="303" t="s">
        <v>135</v>
      </c>
      <c r="AG10" s="302" t="s">
        <v>109</v>
      </c>
      <c r="AH10" s="302">
        <v>1</v>
      </c>
      <c r="AI10" s="302" t="s">
        <v>110</v>
      </c>
      <c r="AJ10" s="302">
        <v>2</v>
      </c>
      <c r="AK10" s="302" t="s">
        <v>111</v>
      </c>
      <c r="AL10" s="302" t="s">
        <v>133</v>
      </c>
      <c r="AM10" s="302"/>
    </row>
    <row r="11" spans="1:39" ht="24.95" customHeight="1" x14ac:dyDescent="0.25">
      <c r="A11" s="188" t="str">
        <f t="shared" si="0"/>
        <v/>
      </c>
      <c r="B11" s="259"/>
      <c r="C11" s="298"/>
      <c r="D11" s="260" t="str">
        <f>IF(C11="","",_xlfn.XLOOKUP(C11,Consumables!AD:AD,Consumables!AF:AF,""))</f>
        <v/>
      </c>
      <c r="E11" s="260" t="str">
        <f>IF(C11="","",_xlfn.XLOOKUP(C11,Consumables!AD:AD,Consumables!AJ:AJ,""))</f>
        <v/>
      </c>
      <c r="F11" s="260" t="str">
        <f>IF(C11="","",_xlfn.XLOOKUP(C11,Consumables!AD:AD,Consumables!AK:AK,""))</f>
        <v/>
      </c>
      <c r="G11" s="262"/>
      <c r="H11" s="307"/>
      <c r="I11" s="260" t="str">
        <f>IF(C11="","",_xlfn.XLOOKUP(C11,Consumables!AD:AD,Consumables!AE:AE,""))</f>
        <v/>
      </c>
      <c r="J11" s="260" t="str">
        <f>IF(C11="","",_xlfn.XLOOKUP(C11,Consumables!AD:AD,Consumables!AL:AL,""))</f>
        <v/>
      </c>
      <c r="K11" s="263"/>
      <c r="AA11" s="302" t="str">
        <v>Screw</v>
      </c>
      <c r="AB11" s="1"/>
      <c r="AC11" s="302" t="s">
        <v>106</v>
      </c>
      <c r="AD11" s="302" t="s">
        <v>136</v>
      </c>
      <c r="AE11" s="302" t="s">
        <v>108</v>
      </c>
      <c r="AF11" s="303" t="s">
        <v>137</v>
      </c>
      <c r="AG11" s="302" t="s">
        <v>109</v>
      </c>
      <c r="AH11" s="302">
        <v>1</v>
      </c>
      <c r="AI11" s="302" t="s">
        <v>110</v>
      </c>
      <c r="AJ11" s="302">
        <v>1</v>
      </c>
      <c r="AK11" s="302" t="s">
        <v>111</v>
      </c>
      <c r="AL11" s="302" t="s">
        <v>133</v>
      </c>
      <c r="AM11" s="302"/>
    </row>
    <row r="12" spans="1:39" ht="24.95" customHeight="1" x14ac:dyDescent="0.25">
      <c r="A12" s="188" t="str">
        <f t="shared" si="0"/>
        <v/>
      </c>
      <c r="B12" s="259"/>
      <c r="C12" s="298"/>
      <c r="D12" s="260" t="str">
        <f>IF(C12="","",_xlfn.XLOOKUP(C12,Consumables!AD:AD,Consumables!AF:AF,""))</f>
        <v/>
      </c>
      <c r="E12" s="260" t="str">
        <f>IF(C12="","",_xlfn.XLOOKUP(C12,Consumables!AD:AD,Consumables!AJ:AJ,""))</f>
        <v/>
      </c>
      <c r="F12" s="260" t="str">
        <f>IF(C12="","",_xlfn.XLOOKUP(C12,Consumables!AD:AD,Consumables!AK:AK,""))</f>
        <v/>
      </c>
      <c r="G12" s="262"/>
      <c r="H12" s="307"/>
      <c r="I12" s="260" t="str">
        <f>IF(C12="","",_xlfn.XLOOKUP(C12,Consumables!AD:AD,Consumables!AE:AE,""))</f>
        <v/>
      </c>
      <c r="J12" s="260" t="str">
        <f>IF(C12="","",_xlfn.XLOOKUP(C12,Consumables!AD:AD,Consumables!AL:AL,""))</f>
        <v/>
      </c>
      <c r="K12" s="263"/>
      <c r="AA12" s="302" t="str">
        <v>Sealant</v>
      </c>
      <c r="AB12" s="1"/>
      <c r="AC12" s="302" t="s">
        <v>106</v>
      </c>
      <c r="AD12" s="302" t="s">
        <v>138</v>
      </c>
      <c r="AE12" s="302" t="s">
        <v>108</v>
      </c>
      <c r="AF12" s="303" t="s">
        <v>139</v>
      </c>
      <c r="AG12" s="302" t="s">
        <v>109</v>
      </c>
      <c r="AH12" s="302">
        <v>1</v>
      </c>
      <c r="AI12" s="302" t="s">
        <v>110</v>
      </c>
      <c r="AJ12" s="302">
        <v>1</v>
      </c>
      <c r="AK12" s="302" t="s">
        <v>111</v>
      </c>
      <c r="AL12" s="302" t="s">
        <v>133</v>
      </c>
      <c r="AM12" s="302"/>
    </row>
    <row r="13" spans="1:39" ht="24.95" customHeight="1" x14ac:dyDescent="0.25">
      <c r="A13" s="188" t="str">
        <f t="shared" si="0"/>
        <v/>
      </c>
      <c r="B13" s="259"/>
      <c r="C13" s="298"/>
      <c r="D13" s="260" t="str">
        <f>IF(C13="","",_xlfn.XLOOKUP(C13,Consumables!AD:AD,Consumables!AF:AF,""))</f>
        <v/>
      </c>
      <c r="E13" s="260" t="str">
        <f>IF(C13="","",_xlfn.XLOOKUP(C13,Consumables!AD:AD,Consumables!AJ:AJ,""))</f>
        <v/>
      </c>
      <c r="F13" s="260" t="str">
        <f>IF(C13="","",_xlfn.XLOOKUP(C13,Consumables!AD:AD,Consumables!AK:AK,""))</f>
        <v/>
      </c>
      <c r="G13" s="262"/>
      <c r="H13" s="307"/>
      <c r="I13" s="260" t="str">
        <f>IF(C13="","",_xlfn.XLOOKUP(C13,Consumables!AD:AD,Consumables!AE:AE,""))</f>
        <v/>
      </c>
      <c r="J13" s="260" t="str">
        <f>IF(C13="","",_xlfn.XLOOKUP(C13,Consumables!AD:AD,Consumables!AL:AL,""))</f>
        <v/>
      </c>
      <c r="K13" s="263"/>
      <c r="AA13" s="302" t="str">
        <v>Silicone</v>
      </c>
      <c r="AB13" s="1"/>
      <c r="AC13" s="302" t="s">
        <v>106</v>
      </c>
      <c r="AD13" s="302" t="s">
        <v>140</v>
      </c>
      <c r="AE13" s="302" t="s">
        <v>123</v>
      </c>
      <c r="AF13" s="303" t="s">
        <v>141</v>
      </c>
      <c r="AG13" s="302" t="s">
        <v>109</v>
      </c>
      <c r="AH13" s="302">
        <v>1</v>
      </c>
      <c r="AI13" s="302" t="s">
        <v>110</v>
      </c>
      <c r="AJ13" s="302">
        <v>9</v>
      </c>
      <c r="AK13" s="302" t="s">
        <v>111</v>
      </c>
      <c r="AL13" s="302" t="s">
        <v>126</v>
      </c>
      <c r="AM13" s="302"/>
    </row>
    <row r="14" spans="1:39" ht="24.95" customHeight="1" x14ac:dyDescent="0.25">
      <c r="A14" s="188" t="str">
        <f t="shared" si="0"/>
        <v/>
      </c>
      <c r="B14" s="259"/>
      <c r="C14" s="298"/>
      <c r="D14" s="260" t="str">
        <f>IF(C14="","",_xlfn.XLOOKUP(C14,Consumables!AD:AD,Consumables!AF:AF,""))</f>
        <v/>
      </c>
      <c r="E14" s="260" t="str">
        <f>IF(C14="","",_xlfn.XLOOKUP(C14,Consumables!AD:AD,Consumables!AJ:AJ,""))</f>
        <v/>
      </c>
      <c r="F14" s="260" t="str">
        <f>IF(C14="","",_xlfn.XLOOKUP(C14,Consumables!AD:AD,Consumables!AK:AK,""))</f>
        <v/>
      </c>
      <c r="G14" s="262"/>
      <c r="H14" s="307"/>
      <c r="I14" s="260" t="str">
        <f>IF(C14="","",_xlfn.XLOOKUP(C14,Consumables!AD:AD,Consumables!AE:AE,""))</f>
        <v/>
      </c>
      <c r="J14" s="260" t="str">
        <f>IF(C14="","",_xlfn.XLOOKUP(C14,Consumables!AD:AD,Consumables!AL:AL,""))</f>
        <v/>
      </c>
      <c r="K14" s="263"/>
      <c r="AA14" s="302" t="str">
        <v>Touch up paint</v>
      </c>
      <c r="AB14" s="1"/>
      <c r="AC14" s="302" t="s">
        <v>106</v>
      </c>
      <c r="AD14" s="302" t="s">
        <v>142</v>
      </c>
      <c r="AE14" s="302" t="s">
        <v>123</v>
      </c>
      <c r="AF14" s="303" t="s">
        <v>143</v>
      </c>
      <c r="AG14" s="302" t="s">
        <v>109</v>
      </c>
      <c r="AH14" s="302">
        <v>1</v>
      </c>
      <c r="AI14" s="302" t="s">
        <v>110</v>
      </c>
      <c r="AJ14" s="302">
        <v>9</v>
      </c>
      <c r="AK14" s="302" t="s">
        <v>111</v>
      </c>
      <c r="AL14" s="302" t="s">
        <v>126</v>
      </c>
      <c r="AM14" s="302"/>
    </row>
    <row r="15" spans="1:39" ht="24.95" customHeight="1" x14ac:dyDescent="0.25">
      <c r="A15" s="188" t="str">
        <f t="shared" si="0"/>
        <v/>
      </c>
      <c r="B15" s="259"/>
      <c r="C15" s="298"/>
      <c r="D15" s="260" t="str">
        <f>IF(C15="","",_xlfn.XLOOKUP(C15,Consumables!AD:AD,Consumables!AF:AF,""))</f>
        <v/>
      </c>
      <c r="E15" s="260" t="str">
        <f>IF(C15="","",_xlfn.XLOOKUP(C15,Consumables!AD:AD,Consumables!AJ:AJ,""))</f>
        <v/>
      </c>
      <c r="F15" s="260" t="str">
        <f>IF(C15="","",_xlfn.XLOOKUP(C15,Consumables!AD:AD,Consumables!AK:AK,""))</f>
        <v/>
      </c>
      <c r="G15" s="262"/>
      <c r="H15" s="307"/>
      <c r="I15" s="260" t="str">
        <f>IF(C15="","",_xlfn.XLOOKUP(C15,Consumables!AD:AD,Consumables!AE:AE,""))</f>
        <v/>
      </c>
      <c r="J15" s="260" t="str">
        <f>IF(C15="","",_xlfn.XLOOKUP(C15,Consumables!AD:AD,Consumables!AL:AL,""))</f>
        <v/>
      </c>
      <c r="K15" s="263"/>
      <c r="AA15" s="302" t="str">
        <v>Touch up pen</v>
      </c>
      <c r="AB15" s="1"/>
      <c r="AC15" s="302" t="s">
        <v>106</v>
      </c>
      <c r="AD15" s="302" t="s">
        <v>144</v>
      </c>
      <c r="AE15" s="302" t="s">
        <v>123</v>
      </c>
      <c r="AF15" s="303" t="s">
        <v>145</v>
      </c>
      <c r="AG15" s="302" t="s">
        <v>109</v>
      </c>
      <c r="AH15" s="302">
        <v>1</v>
      </c>
      <c r="AI15" s="302" t="s">
        <v>110</v>
      </c>
      <c r="AJ15" s="302">
        <v>6</v>
      </c>
      <c r="AK15" s="302" t="s">
        <v>111</v>
      </c>
      <c r="AL15" s="302" t="s">
        <v>126</v>
      </c>
      <c r="AM15" s="302"/>
    </row>
    <row r="16" spans="1:39" ht="24.95" customHeight="1" x14ac:dyDescent="0.25">
      <c r="A16" s="188" t="str">
        <f t="shared" si="0"/>
        <v/>
      </c>
      <c r="B16" s="259"/>
      <c r="C16" s="298"/>
      <c r="D16" s="260" t="str">
        <f>IF(C16="","",_xlfn.XLOOKUP(C16,Consumables!AD:AD,Consumables!AF:AF,""))</f>
        <v/>
      </c>
      <c r="E16" s="260" t="str">
        <f>IF(C16="","",_xlfn.XLOOKUP(C16,Consumables!AD:AD,Consumables!AJ:AJ,""))</f>
        <v/>
      </c>
      <c r="F16" s="260" t="str">
        <f>IF(C16="","",_xlfn.XLOOKUP(C16,Consumables!AD:AD,Consumables!AK:AK,""))</f>
        <v/>
      </c>
      <c r="G16" s="262"/>
      <c r="H16" s="307"/>
      <c r="I16" s="260" t="str">
        <f>IF(C16="","",_xlfn.XLOOKUP(C16,Consumables!AD:AD,Consumables!AE:AE,""))</f>
        <v/>
      </c>
      <c r="J16" s="260" t="str">
        <f>IF(C16="","",_xlfn.XLOOKUP(C16,Consumables!AD:AD,Consumables!AL:AL,""))</f>
        <v/>
      </c>
      <c r="K16" s="263"/>
      <c r="AA16" s="302">
        <v>0</v>
      </c>
      <c r="AB16" s="1"/>
      <c r="AC16" s="302" t="s">
        <v>106</v>
      </c>
      <c r="AD16" s="302" t="s">
        <v>146</v>
      </c>
      <c r="AE16" s="302" t="s">
        <v>123</v>
      </c>
      <c r="AF16" s="303" t="s">
        <v>147</v>
      </c>
      <c r="AG16" s="302" t="s">
        <v>109</v>
      </c>
      <c r="AH16" s="302">
        <v>1</v>
      </c>
      <c r="AI16" s="302" t="s">
        <v>110</v>
      </c>
      <c r="AJ16" s="302">
        <v>6</v>
      </c>
      <c r="AK16" s="302" t="s">
        <v>111</v>
      </c>
      <c r="AL16" s="302" t="s">
        <v>126</v>
      </c>
      <c r="AM16" s="302"/>
    </row>
    <row r="17" spans="1:39" ht="24.95" customHeight="1" x14ac:dyDescent="0.25">
      <c r="A17" s="188" t="str">
        <f t="shared" si="0"/>
        <v/>
      </c>
      <c r="B17" s="259"/>
      <c r="C17" s="298"/>
      <c r="D17" s="260" t="str">
        <f>IF(C17="","",_xlfn.XLOOKUP(C17,Consumables!AD:AD,Consumables!AF:AF,""))</f>
        <v/>
      </c>
      <c r="E17" s="260" t="str">
        <f>IF(C17="","",_xlfn.XLOOKUP(C17,Consumables!AD:AD,Consumables!AJ:AJ,""))</f>
        <v/>
      </c>
      <c r="F17" s="260" t="str">
        <f>IF(C17="","",_xlfn.XLOOKUP(C17,Consumables!AD:AD,Consumables!AK:AK,""))</f>
        <v/>
      </c>
      <c r="G17" s="262"/>
      <c r="H17" s="307"/>
      <c r="I17" s="260" t="str">
        <f>IF(C17="","",_xlfn.XLOOKUP(C17,Consumables!AD:AD,Consumables!AE:AE,""))</f>
        <v/>
      </c>
      <c r="J17" s="260" t="str">
        <f>IF(C17="","",_xlfn.XLOOKUP(C17,Consumables!AD:AD,Consumables!AL:AL,""))</f>
        <v/>
      </c>
      <c r="K17" s="263"/>
      <c r="AA17" s="302"/>
      <c r="AB17" s="1"/>
      <c r="AC17" s="302" t="s">
        <v>106</v>
      </c>
      <c r="AD17" s="302" t="s">
        <v>148</v>
      </c>
      <c r="AE17" s="302" t="s">
        <v>123</v>
      </c>
      <c r="AF17" s="303" t="s">
        <v>149</v>
      </c>
      <c r="AG17" s="302" t="s">
        <v>109</v>
      </c>
      <c r="AH17" s="302">
        <v>1</v>
      </c>
      <c r="AI17" s="302" t="s">
        <v>110</v>
      </c>
      <c r="AJ17" s="302">
        <v>3</v>
      </c>
      <c r="AK17" s="302" t="s">
        <v>111</v>
      </c>
      <c r="AL17" s="302" t="s">
        <v>126</v>
      </c>
      <c r="AM17" s="302"/>
    </row>
    <row r="18" spans="1:39" ht="24.95" customHeight="1" x14ac:dyDescent="0.25">
      <c r="A18" s="188" t="str">
        <f t="shared" si="0"/>
        <v/>
      </c>
      <c r="B18" s="259"/>
      <c r="C18" s="298"/>
      <c r="D18" s="260" t="str">
        <f>IF(C18="","",_xlfn.XLOOKUP(C18,Consumables!AD:AD,Consumables!AF:AF,""))</f>
        <v/>
      </c>
      <c r="E18" s="260" t="str">
        <f>IF(C18="","",_xlfn.XLOOKUP(C18,Consumables!AD:AD,Consumables!AJ:AJ,""))</f>
        <v/>
      </c>
      <c r="F18" s="260" t="str">
        <f>IF(C18="","",_xlfn.XLOOKUP(C18,Consumables!AD:AD,Consumables!AK:AK,""))</f>
        <v/>
      </c>
      <c r="G18" s="262"/>
      <c r="H18" s="307"/>
      <c r="I18" s="260" t="str">
        <f>IF(C18="","",_xlfn.XLOOKUP(C18,Consumables!AD:AD,Consumables!AE:AE,""))</f>
        <v/>
      </c>
      <c r="J18" s="260" t="str">
        <f>IF(C18="","",_xlfn.XLOOKUP(C18,Consumables!AD:AD,Consumables!AL:AL,""))</f>
        <v/>
      </c>
      <c r="K18" s="263"/>
      <c r="AA18" s="302"/>
      <c r="AB18" s="1"/>
      <c r="AC18" s="302" t="s">
        <v>106</v>
      </c>
      <c r="AD18" s="302" t="s">
        <v>150</v>
      </c>
      <c r="AE18" s="302" t="s">
        <v>123</v>
      </c>
      <c r="AF18" s="303" t="s">
        <v>151</v>
      </c>
      <c r="AG18" s="302" t="s">
        <v>109</v>
      </c>
      <c r="AH18" s="302">
        <v>1</v>
      </c>
      <c r="AI18" s="302" t="s">
        <v>110</v>
      </c>
      <c r="AJ18" s="302">
        <v>3</v>
      </c>
      <c r="AK18" s="302" t="s">
        <v>111</v>
      </c>
      <c r="AL18" s="302" t="s">
        <v>126</v>
      </c>
      <c r="AM18" s="302"/>
    </row>
    <row r="19" spans="1:39" ht="24.95" customHeight="1" x14ac:dyDescent="0.25">
      <c r="A19" s="188" t="str">
        <f t="shared" si="0"/>
        <v/>
      </c>
      <c r="B19" s="259"/>
      <c r="C19" s="298"/>
      <c r="D19" s="260" t="str">
        <f>IF(C19="","",_xlfn.XLOOKUP(C19,Consumables!AD:AD,Consumables!AF:AF,""))</f>
        <v/>
      </c>
      <c r="E19" s="260" t="str">
        <f>IF(C19="","",_xlfn.XLOOKUP(C19,Consumables!AD:AD,Consumables!AJ:AJ,""))</f>
        <v/>
      </c>
      <c r="F19" s="260" t="str">
        <f>IF(C19="","",_xlfn.XLOOKUP(C19,Consumables!AD:AD,Consumables!AK:AK,""))</f>
        <v/>
      </c>
      <c r="G19" s="262"/>
      <c r="H19" s="307"/>
      <c r="I19" s="260" t="str">
        <f>IF(C19="","",_xlfn.XLOOKUP(C19,Consumables!AD:AD,Consumables!AE:AE,""))</f>
        <v/>
      </c>
      <c r="J19" s="260" t="str">
        <f>IF(C19="","",_xlfn.XLOOKUP(C19,Consumables!AD:AD,Consumables!AL:AL,""))</f>
        <v/>
      </c>
      <c r="K19" s="263"/>
      <c r="AA19" s="302"/>
      <c r="AB19" s="1"/>
      <c r="AC19" s="302"/>
      <c r="AD19" s="302"/>
      <c r="AE19" s="302"/>
      <c r="AF19" s="303"/>
      <c r="AG19" s="302"/>
      <c r="AH19" s="302"/>
      <c r="AI19" s="302"/>
      <c r="AJ19" s="302"/>
      <c r="AK19" s="302"/>
      <c r="AL19" s="302"/>
      <c r="AM19" s="302"/>
    </row>
    <row r="20" spans="1:39" ht="24.95" customHeight="1" x14ac:dyDescent="0.25">
      <c r="A20" s="188" t="str">
        <f t="shared" si="0"/>
        <v/>
      </c>
      <c r="B20" s="259"/>
      <c r="C20" s="298"/>
      <c r="D20" s="260" t="str">
        <f>IF(C20="","",_xlfn.XLOOKUP(C20,Consumables!AD:AD,Consumables!AF:AF,""))</f>
        <v/>
      </c>
      <c r="E20" s="260" t="str">
        <f>IF(C20="","",_xlfn.XLOOKUP(C20,Consumables!AD:AD,Consumables!AJ:AJ,""))</f>
        <v/>
      </c>
      <c r="F20" s="260" t="str">
        <f>IF(C20="","",_xlfn.XLOOKUP(C20,Consumables!AD:AD,Consumables!AK:AK,""))</f>
        <v/>
      </c>
      <c r="G20" s="262"/>
      <c r="H20" s="307"/>
      <c r="I20" s="260" t="str">
        <f>IF(C20="","",_xlfn.XLOOKUP(C20,Consumables!AD:AD,Consumables!AE:AE,""))</f>
        <v/>
      </c>
      <c r="J20" s="260" t="str">
        <f>IF(C20="","",_xlfn.XLOOKUP(C20,Consumables!AD:AD,Consumables!AL:AL,""))</f>
        <v/>
      </c>
      <c r="K20" s="263"/>
      <c r="AA20" s="302"/>
      <c r="AB20" s="1"/>
      <c r="AC20" s="302"/>
      <c r="AD20" s="302"/>
      <c r="AE20" s="302"/>
      <c r="AF20" s="303"/>
      <c r="AG20" s="302"/>
      <c r="AH20" s="302"/>
      <c r="AI20" s="302"/>
      <c r="AJ20" s="302"/>
      <c r="AK20" s="302"/>
      <c r="AL20" s="302"/>
      <c r="AM20" s="302"/>
    </row>
    <row r="21" spans="1:39" ht="24.95" customHeight="1" x14ac:dyDescent="0.25">
      <c r="A21" s="188"/>
      <c r="B21" s="259"/>
      <c r="C21" s="298"/>
      <c r="D21" s="260" t="str">
        <f>IF(C21="","",_xlfn.XLOOKUP(C21,Consumables!AD:AD,Consumables!AF:AF,""))</f>
        <v/>
      </c>
      <c r="E21" s="260" t="str">
        <f>IF(C21="","",_xlfn.XLOOKUP(C21,Consumables!AD:AD,Consumables!AJ:AJ,""))</f>
        <v/>
      </c>
      <c r="F21" s="260" t="str">
        <f>IF(C21="","",_xlfn.XLOOKUP(C21,Consumables!AD:AD,Consumables!AK:AK,""))</f>
        <v/>
      </c>
      <c r="G21" s="262"/>
      <c r="H21" s="307"/>
      <c r="I21" s="260" t="str">
        <f>IF(C21="","",_xlfn.XLOOKUP(C21,Consumables!AD:AD,Consumables!AE:AE,""))</f>
        <v/>
      </c>
      <c r="J21" s="260" t="str">
        <f>IF(C21="","",_xlfn.XLOOKUP(C21,Consumables!AD:AD,Consumables!AL:AL,""))</f>
        <v/>
      </c>
      <c r="K21" s="263"/>
      <c r="AA21" s="302"/>
      <c r="AB21" s="1"/>
      <c r="AC21" s="302" t="s">
        <v>152</v>
      </c>
      <c r="AD21" s="302" t="s">
        <v>107</v>
      </c>
      <c r="AE21" s="302" t="s">
        <v>108</v>
      </c>
      <c r="AF21" s="303"/>
      <c r="AG21" s="302" t="s">
        <v>153</v>
      </c>
      <c r="AH21" s="302">
        <v>1</v>
      </c>
      <c r="AI21" s="302" t="s">
        <v>110</v>
      </c>
      <c r="AJ21" s="302"/>
      <c r="AK21" s="302" t="s">
        <v>154</v>
      </c>
      <c r="AL21" s="302" t="s">
        <v>126</v>
      </c>
      <c r="AM21" s="302"/>
    </row>
    <row r="22" spans="1:39" ht="24.95" customHeight="1" x14ac:dyDescent="0.25">
      <c r="A22" s="188"/>
      <c r="B22" s="259"/>
      <c r="C22" s="298"/>
      <c r="D22" s="260" t="str">
        <f>IF(C22="","",_xlfn.XLOOKUP(C22,Consumables!AD:AD,Consumables!AF:AF,""))</f>
        <v/>
      </c>
      <c r="E22" s="260" t="str">
        <f>IF(C22="","",_xlfn.XLOOKUP(C22,Consumables!AD:AD,Consumables!AJ:AJ,""))</f>
        <v/>
      </c>
      <c r="F22" s="260" t="str">
        <f>IF(C22="","",_xlfn.XLOOKUP(C22,Consumables!AD:AD,Consumables!AK:AK,""))</f>
        <v/>
      </c>
      <c r="G22" s="262"/>
      <c r="H22" s="307"/>
      <c r="I22" s="260" t="str">
        <f>IF(C22="","",_xlfn.XLOOKUP(C22,Consumables!AD:AD,Consumables!AE:AE,""))</f>
        <v/>
      </c>
      <c r="J22" s="260" t="str">
        <f>IF(C22="","",_xlfn.XLOOKUP(C22,Consumables!AD:AD,Consumables!AL:AL,""))</f>
        <v/>
      </c>
      <c r="K22" s="263"/>
      <c r="AA22" s="302"/>
      <c r="AB22" s="1"/>
      <c r="AC22" s="302" t="s">
        <v>152</v>
      </c>
      <c r="AD22" s="302" t="s">
        <v>155</v>
      </c>
      <c r="AE22" s="302" t="s">
        <v>123</v>
      </c>
      <c r="AF22" s="303" t="s">
        <v>156</v>
      </c>
      <c r="AG22" s="302" t="s">
        <v>153</v>
      </c>
      <c r="AH22" s="302">
        <v>1</v>
      </c>
      <c r="AI22" s="302" t="s">
        <v>110</v>
      </c>
      <c r="AJ22" s="302">
        <v>30</v>
      </c>
      <c r="AK22" s="302" t="s">
        <v>154</v>
      </c>
      <c r="AL22" s="302" t="s">
        <v>126</v>
      </c>
      <c r="AM22" s="302"/>
    </row>
    <row r="23" spans="1:39" ht="24.95" customHeight="1" x14ac:dyDescent="0.25">
      <c r="A23" s="188"/>
      <c r="B23" s="259"/>
      <c r="C23" s="298"/>
      <c r="D23" s="260" t="str">
        <f>IF(C23="","",_xlfn.XLOOKUP(C23,Consumables!AD:AD,Consumables!AF:AF,""))</f>
        <v/>
      </c>
      <c r="E23" s="260" t="str">
        <f>IF(C23="","",_xlfn.XLOOKUP(C23,Consumables!AD:AD,Consumables!AJ:AJ,""))</f>
        <v/>
      </c>
      <c r="F23" s="260" t="str">
        <f>IF(C23="","",_xlfn.XLOOKUP(C23,Consumables!AD:AD,Consumables!AK:AK,""))</f>
        <v/>
      </c>
      <c r="G23" s="262"/>
      <c r="H23" s="307"/>
      <c r="I23" s="260" t="str">
        <f>IF(C23="","",_xlfn.XLOOKUP(C23,Consumables!AD:AD,Consumables!AE:AE,""))</f>
        <v/>
      </c>
      <c r="J23" s="260" t="str">
        <f>IF(C23="","",_xlfn.XLOOKUP(C23,Consumables!AD:AD,Consumables!AL:AL,""))</f>
        <v/>
      </c>
      <c r="K23" s="263"/>
      <c r="AA23" s="302"/>
      <c r="AB23" s="1"/>
      <c r="AC23" s="302" t="s">
        <v>152</v>
      </c>
      <c r="AD23" s="302" t="s">
        <v>157</v>
      </c>
      <c r="AE23" s="302" t="s">
        <v>123</v>
      </c>
      <c r="AF23" s="303" t="s">
        <v>156</v>
      </c>
      <c r="AG23" s="302" t="s">
        <v>153</v>
      </c>
      <c r="AH23" s="302">
        <v>1</v>
      </c>
      <c r="AI23" s="302" t="s">
        <v>110</v>
      </c>
      <c r="AJ23" s="302">
        <v>30</v>
      </c>
      <c r="AK23" s="302" t="s">
        <v>154</v>
      </c>
      <c r="AL23" s="302" t="s">
        <v>126</v>
      </c>
      <c r="AM23" s="302"/>
    </row>
    <row r="24" spans="1:39" ht="24.95" customHeight="1" x14ac:dyDescent="0.25">
      <c r="A24" s="188"/>
      <c r="B24" s="259"/>
      <c r="C24" s="298"/>
      <c r="D24" s="260" t="str">
        <f>IF(C24="","",_xlfn.XLOOKUP(C24,Consumables!AD:AD,Consumables!AF:AF,""))</f>
        <v/>
      </c>
      <c r="E24" s="260" t="str">
        <f>IF(C24="","",_xlfn.XLOOKUP(C24,Consumables!AD:AD,Consumables!AJ:AJ,""))</f>
        <v/>
      </c>
      <c r="F24" s="260" t="str">
        <f>IF(C24="","",_xlfn.XLOOKUP(C24,Consumables!AD:AD,Consumables!AK:AK,""))</f>
        <v/>
      </c>
      <c r="G24" s="262"/>
      <c r="H24" s="307"/>
      <c r="I24" s="260" t="str">
        <f>IF(C24="","",_xlfn.XLOOKUP(C24,Consumables!AD:AD,Consumables!AE:AE,""))</f>
        <v/>
      </c>
      <c r="J24" s="260" t="str">
        <f>IF(C24="","",_xlfn.XLOOKUP(C24,Consumables!AD:AD,Consumables!AL:AL,""))</f>
        <v/>
      </c>
      <c r="K24" s="263"/>
      <c r="AA24" s="1"/>
      <c r="AB24" s="1"/>
      <c r="AC24" s="302"/>
      <c r="AD24" s="302"/>
      <c r="AE24" s="302"/>
      <c r="AF24" s="303"/>
      <c r="AG24" s="302"/>
      <c r="AH24" s="302"/>
      <c r="AI24" s="302"/>
      <c r="AJ24" s="302"/>
      <c r="AK24" s="302"/>
      <c r="AL24" s="302"/>
      <c r="AM24" s="302"/>
    </row>
    <row r="25" spans="1:39" ht="24.95" customHeight="1" x14ac:dyDescent="0.25">
      <c r="A25" s="188" t="str">
        <f t="shared" si="0"/>
        <v/>
      </c>
      <c r="B25" s="259"/>
      <c r="C25" s="298"/>
      <c r="D25" s="260" t="str">
        <f>IF(C25="","",_xlfn.XLOOKUP(C25,Consumables!AD:AD,Consumables!AF:AF,""))</f>
        <v/>
      </c>
      <c r="E25" s="260" t="str">
        <f>IF(C25="","",_xlfn.XLOOKUP(C25,Consumables!AD:AD,Consumables!AJ:AJ,""))</f>
        <v/>
      </c>
      <c r="F25" s="260" t="str">
        <f>IF(C25="","",_xlfn.XLOOKUP(C25,Consumables!AD:AD,Consumables!AK:AK,""))</f>
        <v/>
      </c>
      <c r="G25" s="262"/>
      <c r="H25" s="307"/>
      <c r="I25" s="260" t="str">
        <f>IF(C25="","",_xlfn.XLOOKUP(C25,Consumables!AD:AD,Consumables!AE:AE,""))</f>
        <v/>
      </c>
      <c r="J25" s="260" t="str">
        <f>IF(C25="","",_xlfn.XLOOKUP(C25,Consumables!AD:AD,Consumables!AL:AL,""))</f>
        <v/>
      </c>
      <c r="K25" s="263"/>
      <c r="AA25" s="1"/>
      <c r="AB25" s="1"/>
      <c r="AC25" s="302"/>
      <c r="AD25" s="302"/>
      <c r="AE25" s="302"/>
      <c r="AF25" s="303"/>
      <c r="AG25" s="302"/>
      <c r="AH25" s="302"/>
      <c r="AI25" s="302"/>
      <c r="AJ25" s="302"/>
      <c r="AK25" s="302"/>
      <c r="AL25" s="302"/>
      <c r="AM25" s="302"/>
    </row>
    <row r="26" spans="1:39" ht="24.95" customHeight="1" x14ac:dyDescent="0.25">
      <c r="A26" s="188" t="str">
        <f t="shared" si="0"/>
        <v/>
      </c>
      <c r="B26" s="259"/>
      <c r="C26" s="298"/>
      <c r="D26" s="260" t="str">
        <f>IF(C26="","",_xlfn.XLOOKUP(C26,Consumables!AD:AD,Consumables!AF:AF,""))</f>
        <v/>
      </c>
      <c r="E26" s="260" t="str">
        <f>IF(C26="","",_xlfn.XLOOKUP(C26,Consumables!AD:AD,Consumables!AJ:AJ,""))</f>
        <v/>
      </c>
      <c r="F26" s="260" t="str">
        <f>IF(C26="","",_xlfn.XLOOKUP(C26,Consumables!AD:AD,Consumables!AK:AK,""))</f>
        <v/>
      </c>
      <c r="G26" s="262"/>
      <c r="H26" s="307"/>
      <c r="I26" s="260" t="str">
        <f>IF(C26="","",_xlfn.XLOOKUP(C26,Consumables!AD:AD,Consumables!AE:AE,""))</f>
        <v/>
      </c>
      <c r="J26" s="260" t="str">
        <f>IF(C26="","",_xlfn.XLOOKUP(C26,Consumables!AD:AD,Consumables!AL:AL,""))</f>
        <v/>
      </c>
      <c r="K26" s="263"/>
      <c r="AA26" s="1"/>
      <c r="AB26" s="1"/>
      <c r="AC26" s="302" t="s">
        <v>158</v>
      </c>
      <c r="AD26" s="302" t="s">
        <v>107</v>
      </c>
      <c r="AE26" s="302" t="s">
        <v>108</v>
      </c>
      <c r="AF26" s="303"/>
      <c r="AG26" s="302" t="s">
        <v>153</v>
      </c>
      <c r="AH26" s="302">
        <v>1</v>
      </c>
      <c r="AI26" s="302" t="s">
        <v>110</v>
      </c>
      <c r="AJ26" s="302"/>
      <c r="AK26" s="302" t="s">
        <v>111</v>
      </c>
      <c r="AL26" s="302" t="s">
        <v>159</v>
      </c>
      <c r="AM26" s="302"/>
    </row>
    <row r="27" spans="1:39" ht="24.95" customHeight="1" x14ac:dyDescent="0.25">
      <c r="A27" s="188" t="str">
        <f t="shared" si="0"/>
        <v/>
      </c>
      <c r="B27" s="259"/>
      <c r="C27" s="298"/>
      <c r="D27" s="260" t="str">
        <f>IF(C27="","",_xlfn.XLOOKUP(C27,Consumables!AD:AD,Consumables!AF:AF,""))</f>
        <v/>
      </c>
      <c r="E27" s="260" t="str">
        <f>IF(C27="","",_xlfn.XLOOKUP(C27,Consumables!AD:AD,Consumables!AJ:AJ,""))</f>
        <v/>
      </c>
      <c r="F27" s="260" t="str">
        <f>IF(C27="","",_xlfn.XLOOKUP(C27,Consumables!AD:AD,Consumables!AK:AK,""))</f>
        <v/>
      </c>
      <c r="G27" s="262"/>
      <c r="H27" s="307"/>
      <c r="I27" s="260" t="str">
        <f>IF(C27="","",_xlfn.XLOOKUP(C27,Consumables!AD:AD,Consumables!AE:AE,""))</f>
        <v/>
      </c>
      <c r="J27" s="260" t="str">
        <f>IF(C27="","",_xlfn.XLOOKUP(C27,Consumables!AD:AD,Consumables!AL:AL,""))</f>
        <v/>
      </c>
      <c r="K27" s="263"/>
      <c r="AA27" s="1"/>
      <c r="AB27" s="1"/>
      <c r="AC27" s="302" t="s">
        <v>158</v>
      </c>
      <c r="AD27" s="302" t="s">
        <v>160</v>
      </c>
      <c r="AE27" s="302" t="s">
        <v>108</v>
      </c>
      <c r="AF27" s="303" t="s">
        <v>161</v>
      </c>
      <c r="AG27" s="302" t="s">
        <v>153</v>
      </c>
      <c r="AH27" s="302">
        <v>1</v>
      </c>
      <c r="AI27" s="302" t="s">
        <v>110</v>
      </c>
      <c r="AJ27" s="302">
        <v>4</v>
      </c>
      <c r="AK27" s="302" t="s">
        <v>111</v>
      </c>
      <c r="AL27" s="302" t="s">
        <v>159</v>
      </c>
      <c r="AM27" s="302"/>
    </row>
    <row r="28" spans="1:39" ht="24.95" customHeight="1" x14ac:dyDescent="0.25">
      <c r="A28" s="300"/>
      <c r="B28" s="259"/>
      <c r="C28" s="298"/>
      <c r="D28" s="260" t="str">
        <f>IF(C28="","",_xlfn.XLOOKUP(C28,Consumables!AD:AD,Consumables!AF:AF,""))</f>
        <v/>
      </c>
      <c r="E28" s="260" t="str">
        <f>IF(C28="","",_xlfn.XLOOKUP(C28,Consumables!AD:AD,Consumables!AJ:AJ,""))</f>
        <v/>
      </c>
      <c r="F28" s="260" t="str">
        <f>IF(C28="","",_xlfn.XLOOKUP(C28,Consumables!AD:AD,Consumables!AK:AK,""))</f>
        <v/>
      </c>
      <c r="G28" s="262"/>
      <c r="H28" s="308"/>
      <c r="I28" s="260" t="str">
        <f>IF(C28="","",_xlfn.XLOOKUP(C28,Consumables!AD:AD,Consumables!AE:AE,""))</f>
        <v/>
      </c>
      <c r="J28" s="260" t="str">
        <f>IF(C28="","",_xlfn.XLOOKUP(C28,Consumables!AD:AD,Consumables!AL:AL,""))</f>
        <v/>
      </c>
      <c r="K28" s="301"/>
      <c r="AA28" s="1"/>
      <c r="AB28" s="1"/>
      <c r="AC28" s="302" t="s">
        <v>158</v>
      </c>
      <c r="AD28" s="302" t="s">
        <v>162</v>
      </c>
      <c r="AE28" s="302" t="s">
        <v>108</v>
      </c>
      <c r="AF28" s="303" t="s">
        <v>163</v>
      </c>
      <c r="AG28" s="302" t="s">
        <v>153</v>
      </c>
      <c r="AH28" s="302">
        <v>1</v>
      </c>
      <c r="AI28" s="302" t="s">
        <v>110</v>
      </c>
      <c r="AJ28" s="302">
        <v>1</v>
      </c>
      <c r="AK28" s="302" t="s">
        <v>111</v>
      </c>
      <c r="AL28" s="302" t="s">
        <v>159</v>
      </c>
      <c r="AM28" s="302"/>
    </row>
    <row r="29" spans="1:39" ht="24.95" customHeight="1" x14ac:dyDescent="0.25">
      <c r="A29" s="300"/>
      <c r="B29" s="259"/>
      <c r="C29" s="298"/>
      <c r="D29" s="260" t="str">
        <f>IF(C29="","",_xlfn.XLOOKUP(C29,Consumables!AD:AD,Consumables!AF:AF,""))</f>
        <v/>
      </c>
      <c r="E29" s="260" t="str">
        <f>IF(C29="","",_xlfn.XLOOKUP(C29,Consumables!AD:AD,Consumables!AJ:AJ,""))</f>
        <v/>
      </c>
      <c r="F29" s="260" t="str">
        <f>IF(C29="","",_xlfn.XLOOKUP(C29,Consumables!AD:AD,Consumables!AK:AK,""))</f>
        <v/>
      </c>
      <c r="G29" s="262"/>
      <c r="H29" s="308"/>
      <c r="I29" s="260" t="str">
        <f>IF(C29="","",_xlfn.XLOOKUP(C29,Consumables!AD:AD,Consumables!AE:AE,""))</f>
        <v/>
      </c>
      <c r="J29" s="260" t="str">
        <f>IF(C29="","",_xlfn.XLOOKUP(C29,Consumables!AD:AD,Consumables!AL:AL,""))</f>
        <v/>
      </c>
      <c r="K29" s="301"/>
      <c r="AA29" s="1"/>
      <c r="AB29" s="1"/>
      <c r="AC29" s="302" t="s">
        <v>158</v>
      </c>
      <c r="AD29" s="302" t="s">
        <v>164</v>
      </c>
      <c r="AE29" s="302" t="s">
        <v>108</v>
      </c>
      <c r="AF29" s="303" t="s">
        <v>165</v>
      </c>
      <c r="AG29" s="302" t="s">
        <v>153</v>
      </c>
      <c r="AH29" s="302">
        <v>1</v>
      </c>
      <c r="AI29" s="302" t="s">
        <v>110</v>
      </c>
      <c r="AJ29" s="302">
        <v>1</v>
      </c>
      <c r="AK29" s="302" t="s">
        <v>111</v>
      </c>
      <c r="AL29" s="302" t="s">
        <v>159</v>
      </c>
      <c r="AM29" s="302"/>
    </row>
    <row r="30" spans="1:39" ht="24.95" customHeight="1" x14ac:dyDescent="0.25">
      <c r="A30" s="300"/>
      <c r="B30" s="259"/>
      <c r="C30" s="298"/>
      <c r="D30" s="260" t="str">
        <f>IF(C30="","",_xlfn.XLOOKUP(C30,Consumables!AD:AD,Consumables!AF:AF,""))</f>
        <v/>
      </c>
      <c r="E30" s="260" t="str">
        <f>IF(C30="","",_xlfn.XLOOKUP(C30,Consumables!AD:AD,Consumables!AJ:AJ,""))</f>
        <v/>
      </c>
      <c r="F30" s="260" t="str">
        <f>IF(C30="","",_xlfn.XLOOKUP(C30,Consumables!AD:AD,Consumables!AK:AK,""))</f>
        <v/>
      </c>
      <c r="G30" s="306"/>
      <c r="H30" s="309"/>
      <c r="I30" s="260" t="str">
        <f>IF(C30="","",_xlfn.XLOOKUP(C30,Consumables!AD:AD,Consumables!AE:AE,""))</f>
        <v/>
      </c>
      <c r="J30" s="260" t="str">
        <f>IF(C30="","",_xlfn.XLOOKUP(C30,Consumables!AD:AD,Consumables!AL:AL,""))</f>
        <v/>
      </c>
      <c r="K30" s="301"/>
      <c r="AA30" s="1"/>
      <c r="AB30" s="1"/>
      <c r="AC30" s="302" t="s">
        <v>158</v>
      </c>
      <c r="AD30" s="302" t="s">
        <v>166</v>
      </c>
      <c r="AE30" s="302" t="s">
        <v>108</v>
      </c>
      <c r="AF30" s="303" t="s">
        <v>167</v>
      </c>
      <c r="AG30" s="302" t="s">
        <v>153</v>
      </c>
      <c r="AH30" s="302">
        <v>1</v>
      </c>
      <c r="AI30" s="302" t="s">
        <v>110</v>
      </c>
      <c r="AJ30" s="302">
        <v>1</v>
      </c>
      <c r="AK30" s="302" t="s">
        <v>111</v>
      </c>
      <c r="AL30" s="302" t="s">
        <v>159</v>
      </c>
      <c r="AM30" s="302"/>
    </row>
    <row r="31" spans="1:39" ht="24.95" customHeight="1" thickBot="1" x14ac:dyDescent="0.3">
      <c r="A31" s="208" t="str">
        <f t="shared" si="0"/>
        <v/>
      </c>
      <c r="B31" s="311"/>
      <c r="C31" s="312"/>
      <c r="D31" s="313" t="str">
        <f>IF(C31="","",_xlfn.XLOOKUP(C31,Consumables!AD:AD,Consumables!AF:AF,""))</f>
        <v/>
      </c>
      <c r="E31" s="313" t="str">
        <f>IF(C31="","",_xlfn.XLOOKUP(C31,Consumables!AD:AD,Consumables!AJ:AJ,""))</f>
        <v/>
      </c>
      <c r="F31" s="313" t="str">
        <f>IF(C31="","",_xlfn.XLOOKUP(C31,Consumables!AD:AD,Consumables!AK:AK,""))</f>
        <v/>
      </c>
      <c r="G31" s="264"/>
      <c r="H31" s="310"/>
      <c r="I31" s="313" t="str">
        <f>IF(C31="","",_xlfn.XLOOKUP(C31,Consumables!AD:AD,Consumables!AE:AE,""))</f>
        <v/>
      </c>
      <c r="J31" s="313" t="str">
        <f>IF(C31="","",_xlfn.XLOOKUP(C31,Consumables!AD:AD,Consumables!AL:AL,""))</f>
        <v/>
      </c>
      <c r="K31" s="265"/>
      <c r="AA31" s="1"/>
      <c r="AB31" s="1"/>
      <c r="AC31" s="302" t="s">
        <v>158</v>
      </c>
      <c r="AD31" s="302" t="s">
        <v>168</v>
      </c>
      <c r="AE31" s="302" t="s">
        <v>108</v>
      </c>
      <c r="AF31" s="303" t="s">
        <v>169</v>
      </c>
      <c r="AG31" s="302" t="s">
        <v>153</v>
      </c>
      <c r="AH31" s="302">
        <v>1</v>
      </c>
      <c r="AI31" s="302" t="s">
        <v>110</v>
      </c>
      <c r="AJ31" s="302">
        <v>12</v>
      </c>
      <c r="AK31" s="302" t="s">
        <v>111</v>
      </c>
      <c r="AL31" s="302" t="s">
        <v>159</v>
      </c>
      <c r="AM31" s="302"/>
    </row>
    <row r="32" spans="1:39" x14ac:dyDescent="0.25">
      <c r="B32" s="20"/>
      <c r="C32" s="20"/>
      <c r="D32" s="20"/>
      <c r="E32" s="20"/>
      <c r="F32" s="20"/>
      <c r="AA32" s="1"/>
      <c r="AB32" s="1"/>
      <c r="AC32" s="302" t="s">
        <v>158</v>
      </c>
      <c r="AD32" s="302" t="s">
        <v>170</v>
      </c>
      <c r="AE32" s="302" t="s">
        <v>108</v>
      </c>
      <c r="AF32" s="303" t="s">
        <v>171</v>
      </c>
      <c r="AG32" s="302" t="s">
        <v>153</v>
      </c>
      <c r="AH32" s="302">
        <v>1</v>
      </c>
      <c r="AI32" s="302" t="s">
        <v>110</v>
      </c>
      <c r="AJ32" s="302">
        <v>8</v>
      </c>
      <c r="AK32" s="302" t="s">
        <v>111</v>
      </c>
      <c r="AL32" s="302" t="s">
        <v>159</v>
      </c>
      <c r="AM32" s="302"/>
    </row>
    <row r="33" spans="27:39" x14ac:dyDescent="0.25">
      <c r="AA33" s="1"/>
      <c r="AB33" s="1"/>
      <c r="AC33" s="302" t="s">
        <v>158</v>
      </c>
      <c r="AD33" s="302" t="s">
        <v>172</v>
      </c>
      <c r="AE33" s="302" t="s">
        <v>108</v>
      </c>
      <c r="AF33" s="303" t="s">
        <v>173</v>
      </c>
      <c r="AG33" s="302" t="s">
        <v>153</v>
      </c>
      <c r="AH33" s="302">
        <v>1</v>
      </c>
      <c r="AI33" s="302" t="s">
        <v>110</v>
      </c>
      <c r="AJ33" s="302">
        <v>4</v>
      </c>
      <c r="AK33" s="302" t="s">
        <v>111</v>
      </c>
      <c r="AL33" s="302" t="s">
        <v>159</v>
      </c>
      <c r="AM33" s="302"/>
    </row>
    <row r="34" spans="27:39" x14ac:dyDescent="0.25">
      <c r="AA34" s="1"/>
      <c r="AB34" s="1"/>
      <c r="AC34" s="302" t="s">
        <v>158</v>
      </c>
      <c r="AD34" s="302" t="s">
        <v>174</v>
      </c>
      <c r="AE34" s="302" t="s">
        <v>108</v>
      </c>
      <c r="AF34" s="303" t="s">
        <v>175</v>
      </c>
      <c r="AG34" s="302" t="s">
        <v>153</v>
      </c>
      <c r="AH34" s="302">
        <v>1</v>
      </c>
      <c r="AI34" s="302" t="s">
        <v>110</v>
      </c>
      <c r="AJ34" s="302">
        <v>12</v>
      </c>
      <c r="AK34" s="302" t="s">
        <v>176</v>
      </c>
      <c r="AL34" s="302" t="s">
        <v>159</v>
      </c>
      <c r="AM34" s="302"/>
    </row>
    <row r="35" spans="27:39" x14ac:dyDescent="0.25">
      <c r="AA35" s="1"/>
      <c r="AB35" s="1"/>
      <c r="AC35" s="302" t="s">
        <v>158</v>
      </c>
      <c r="AD35" s="302" t="s">
        <v>177</v>
      </c>
      <c r="AE35" s="302" t="s">
        <v>108</v>
      </c>
      <c r="AF35" s="303" t="s">
        <v>178</v>
      </c>
      <c r="AG35" s="302" t="s">
        <v>153</v>
      </c>
      <c r="AH35" s="302">
        <v>1</v>
      </c>
      <c r="AI35" s="302" t="s">
        <v>110</v>
      </c>
      <c r="AJ35" s="302">
        <v>1</v>
      </c>
      <c r="AK35" s="302" t="s">
        <v>125</v>
      </c>
      <c r="AL35" s="302" t="s">
        <v>159</v>
      </c>
      <c r="AM35" s="302"/>
    </row>
    <row r="36" spans="27:39" x14ac:dyDescent="0.25">
      <c r="AA36" s="1"/>
      <c r="AB36" s="1"/>
      <c r="AC36" s="302"/>
      <c r="AD36" s="302"/>
      <c r="AE36" s="302"/>
      <c r="AF36" s="303"/>
      <c r="AG36" s="302"/>
      <c r="AH36" s="302"/>
      <c r="AI36" s="302"/>
      <c r="AJ36" s="302"/>
      <c r="AK36" s="302"/>
      <c r="AL36" s="302"/>
      <c r="AM36" s="302"/>
    </row>
    <row r="37" spans="27:39" x14ac:dyDescent="0.25">
      <c r="AA37" s="1"/>
      <c r="AB37" s="1"/>
      <c r="AC37" s="302"/>
      <c r="AD37" s="302"/>
      <c r="AE37" s="302"/>
      <c r="AF37" s="303"/>
      <c r="AG37" s="302"/>
      <c r="AH37" s="302"/>
      <c r="AI37" s="302"/>
      <c r="AJ37" s="302"/>
      <c r="AK37" s="302"/>
      <c r="AL37" s="302"/>
      <c r="AM37" s="302"/>
    </row>
    <row r="38" spans="27:39" x14ac:dyDescent="0.25">
      <c r="AA38" s="1"/>
      <c r="AB38" s="1"/>
      <c r="AC38" s="302"/>
      <c r="AD38" s="302"/>
      <c r="AE38" s="302"/>
      <c r="AF38" s="303"/>
      <c r="AG38" s="302"/>
      <c r="AH38" s="302"/>
      <c r="AI38" s="302"/>
      <c r="AJ38" s="302"/>
      <c r="AK38" s="302"/>
      <c r="AL38" s="302"/>
      <c r="AM38" s="302"/>
    </row>
    <row r="39" spans="27:39" x14ac:dyDescent="0.25">
      <c r="AA39" s="1"/>
      <c r="AB39" s="1"/>
      <c r="AC39" s="302" t="s">
        <v>179</v>
      </c>
      <c r="AD39" s="302" t="s">
        <v>107</v>
      </c>
      <c r="AE39" s="302" t="s">
        <v>108</v>
      </c>
      <c r="AF39" s="303"/>
      <c r="AG39" s="302" t="s">
        <v>180</v>
      </c>
      <c r="AH39" s="302">
        <v>1</v>
      </c>
      <c r="AI39" s="302" t="s">
        <v>110</v>
      </c>
      <c r="AJ39" s="302"/>
      <c r="AK39" s="302" t="s">
        <v>181</v>
      </c>
      <c r="AL39" s="302" t="s">
        <v>112</v>
      </c>
      <c r="AM39" s="302"/>
    </row>
    <row r="40" spans="27:39" x14ac:dyDescent="0.25">
      <c r="AA40" s="1"/>
      <c r="AB40" s="1"/>
      <c r="AC40" s="302" t="s">
        <v>179</v>
      </c>
      <c r="AD40" s="302" t="s">
        <v>182</v>
      </c>
      <c r="AE40" s="302" t="s">
        <v>123</v>
      </c>
      <c r="AF40" s="303" t="s">
        <v>183</v>
      </c>
      <c r="AG40" s="302" t="s">
        <v>180</v>
      </c>
      <c r="AH40" s="302">
        <v>1</v>
      </c>
      <c r="AI40" s="302" t="s">
        <v>110</v>
      </c>
      <c r="AJ40" s="302">
        <v>200</v>
      </c>
      <c r="AK40" s="302" t="s">
        <v>181</v>
      </c>
      <c r="AL40" s="302" t="s">
        <v>112</v>
      </c>
      <c r="AM40" s="302"/>
    </row>
    <row r="41" spans="27:39" x14ac:dyDescent="0.25">
      <c r="AA41" s="1"/>
      <c r="AB41" s="1"/>
      <c r="AC41" s="302" t="s">
        <v>179</v>
      </c>
      <c r="AD41" s="302" t="s">
        <v>184</v>
      </c>
      <c r="AE41" s="302" t="s">
        <v>123</v>
      </c>
      <c r="AF41" s="303" t="s">
        <v>185</v>
      </c>
      <c r="AG41" s="302" t="s">
        <v>180</v>
      </c>
      <c r="AH41" s="302">
        <v>1</v>
      </c>
      <c r="AI41" s="302" t="s">
        <v>110</v>
      </c>
      <c r="AJ41" s="302">
        <v>200</v>
      </c>
      <c r="AK41" s="302" t="s">
        <v>181</v>
      </c>
      <c r="AL41" s="302" t="s">
        <v>112</v>
      </c>
      <c r="AM41" s="302"/>
    </row>
    <row r="42" spans="27:39" x14ac:dyDescent="0.25">
      <c r="AA42" s="1"/>
      <c r="AB42" s="1"/>
      <c r="AC42" s="302" t="s">
        <v>179</v>
      </c>
      <c r="AD42" s="302" t="s">
        <v>186</v>
      </c>
      <c r="AE42" s="302" t="s">
        <v>123</v>
      </c>
      <c r="AF42" s="303" t="s">
        <v>187</v>
      </c>
      <c r="AG42" s="302" t="s">
        <v>180</v>
      </c>
      <c r="AH42" s="302">
        <v>1</v>
      </c>
      <c r="AI42" s="302" t="s">
        <v>110</v>
      </c>
      <c r="AJ42" s="302">
        <v>200</v>
      </c>
      <c r="AK42" s="302" t="s">
        <v>181</v>
      </c>
      <c r="AL42" s="302" t="s">
        <v>112</v>
      </c>
      <c r="AM42" s="302"/>
    </row>
    <row r="43" spans="27:39" x14ac:dyDescent="0.25">
      <c r="AA43" s="1"/>
      <c r="AB43" s="1"/>
      <c r="AC43" s="302" t="s">
        <v>179</v>
      </c>
      <c r="AD43" s="302" t="s">
        <v>188</v>
      </c>
      <c r="AE43" s="302" t="s">
        <v>123</v>
      </c>
      <c r="AF43" s="303" t="s">
        <v>189</v>
      </c>
      <c r="AG43" s="302" t="s">
        <v>180</v>
      </c>
      <c r="AH43" s="302">
        <v>1</v>
      </c>
      <c r="AI43" s="302" t="s">
        <v>110</v>
      </c>
      <c r="AJ43" s="302">
        <v>200</v>
      </c>
      <c r="AK43" s="302" t="s">
        <v>181</v>
      </c>
      <c r="AL43" s="302" t="s">
        <v>112</v>
      </c>
      <c r="AM43" s="302"/>
    </row>
    <row r="44" spans="27:39" x14ac:dyDescent="0.25">
      <c r="AA44" s="1"/>
      <c r="AB44" s="1"/>
      <c r="AC44" s="302" t="s">
        <v>179</v>
      </c>
      <c r="AD44" s="302" t="s">
        <v>190</v>
      </c>
      <c r="AE44" s="302" t="s">
        <v>123</v>
      </c>
      <c r="AF44" s="303" t="s">
        <v>191</v>
      </c>
      <c r="AG44" s="302" t="s">
        <v>180</v>
      </c>
      <c r="AH44" s="302">
        <v>1</v>
      </c>
      <c r="AI44" s="302" t="s">
        <v>110</v>
      </c>
      <c r="AJ44" s="302">
        <v>200</v>
      </c>
      <c r="AK44" s="302" t="s">
        <v>181</v>
      </c>
      <c r="AL44" s="302" t="s">
        <v>112</v>
      </c>
      <c r="AM44" s="302"/>
    </row>
    <row r="45" spans="27:39" x14ac:dyDescent="0.25">
      <c r="AA45" s="1"/>
      <c r="AB45" s="1"/>
      <c r="AC45" s="302" t="s">
        <v>179</v>
      </c>
      <c r="AD45" s="302" t="s">
        <v>192</v>
      </c>
      <c r="AE45" s="302" t="s">
        <v>123</v>
      </c>
      <c r="AF45" s="303" t="s">
        <v>193</v>
      </c>
      <c r="AG45" s="302" t="s">
        <v>180</v>
      </c>
      <c r="AH45" s="302">
        <v>1</v>
      </c>
      <c r="AI45" s="302" t="s">
        <v>110</v>
      </c>
      <c r="AJ45" s="302">
        <v>200</v>
      </c>
      <c r="AK45" s="302" t="s">
        <v>181</v>
      </c>
      <c r="AL45" s="302" t="s">
        <v>112</v>
      </c>
      <c r="AM45" s="302"/>
    </row>
    <row r="46" spans="27:39" x14ac:dyDescent="0.25">
      <c r="AA46" s="1"/>
      <c r="AB46" s="1"/>
      <c r="AC46" s="302" t="s">
        <v>179</v>
      </c>
      <c r="AD46" s="302" t="s">
        <v>194</v>
      </c>
      <c r="AE46" s="302" t="s">
        <v>123</v>
      </c>
      <c r="AF46" s="303" t="s">
        <v>195</v>
      </c>
      <c r="AG46" s="302" t="s">
        <v>180</v>
      </c>
      <c r="AH46" s="302">
        <v>1</v>
      </c>
      <c r="AI46" s="302" t="s">
        <v>110</v>
      </c>
      <c r="AJ46" s="302">
        <v>200</v>
      </c>
      <c r="AK46" s="302" t="s">
        <v>181</v>
      </c>
      <c r="AL46" s="302" t="s">
        <v>112</v>
      </c>
      <c r="AM46" s="302"/>
    </row>
    <row r="47" spans="27:39" x14ac:dyDescent="0.25">
      <c r="AA47" s="1"/>
      <c r="AB47" s="1"/>
      <c r="AC47" s="302" t="s">
        <v>179</v>
      </c>
      <c r="AD47" s="302" t="s">
        <v>196</v>
      </c>
      <c r="AE47" s="302" t="s">
        <v>123</v>
      </c>
      <c r="AF47" s="303" t="s">
        <v>197</v>
      </c>
      <c r="AG47" s="302" t="s">
        <v>180</v>
      </c>
      <c r="AH47" s="302">
        <v>1</v>
      </c>
      <c r="AI47" s="302" t="s">
        <v>110</v>
      </c>
      <c r="AJ47" s="302">
        <v>200</v>
      </c>
      <c r="AK47" s="302" t="s">
        <v>181</v>
      </c>
      <c r="AL47" s="302" t="s">
        <v>112</v>
      </c>
      <c r="AM47" s="302"/>
    </row>
    <row r="48" spans="27:39" x14ac:dyDescent="0.25">
      <c r="AA48" s="1"/>
      <c r="AB48" s="1"/>
      <c r="AC48" s="302" t="s">
        <v>179</v>
      </c>
      <c r="AD48" s="302" t="s">
        <v>198</v>
      </c>
      <c r="AE48" s="302" t="s">
        <v>123</v>
      </c>
      <c r="AF48" s="303" t="s">
        <v>199</v>
      </c>
      <c r="AG48" s="302" t="s">
        <v>180</v>
      </c>
      <c r="AH48" s="302">
        <v>1</v>
      </c>
      <c r="AI48" s="302" t="s">
        <v>110</v>
      </c>
      <c r="AJ48" s="302">
        <v>200</v>
      </c>
      <c r="AK48" s="302" t="s">
        <v>181</v>
      </c>
      <c r="AL48" s="302" t="s">
        <v>112</v>
      </c>
      <c r="AM48" s="302"/>
    </row>
    <row r="49" spans="27:39" x14ac:dyDescent="0.25">
      <c r="AA49" s="1"/>
      <c r="AB49" s="1"/>
      <c r="AC49" s="302" t="s">
        <v>179</v>
      </c>
      <c r="AD49" s="302" t="s">
        <v>200</v>
      </c>
      <c r="AE49" s="302" t="s">
        <v>123</v>
      </c>
      <c r="AF49" s="303" t="s">
        <v>201</v>
      </c>
      <c r="AG49" s="302" t="s">
        <v>180</v>
      </c>
      <c r="AH49" s="302">
        <v>1</v>
      </c>
      <c r="AI49" s="302" t="s">
        <v>110</v>
      </c>
      <c r="AJ49" s="302">
        <v>200</v>
      </c>
      <c r="AK49" s="302" t="s">
        <v>181</v>
      </c>
      <c r="AL49" s="302" t="s">
        <v>112</v>
      </c>
      <c r="AM49" s="302"/>
    </row>
    <row r="50" spans="27:39" x14ac:dyDescent="0.25">
      <c r="AA50" s="1"/>
      <c r="AB50" s="1"/>
      <c r="AC50" s="302" t="s">
        <v>179</v>
      </c>
      <c r="AD50" s="302" t="s">
        <v>202</v>
      </c>
      <c r="AE50" s="302" t="s">
        <v>123</v>
      </c>
      <c r="AF50" s="303" t="s">
        <v>203</v>
      </c>
      <c r="AG50" s="302" t="s">
        <v>180</v>
      </c>
      <c r="AH50" s="302">
        <v>1</v>
      </c>
      <c r="AI50" s="302" t="s">
        <v>110</v>
      </c>
      <c r="AJ50" s="302">
        <v>200</v>
      </c>
      <c r="AK50" s="302" t="s">
        <v>181</v>
      </c>
      <c r="AL50" s="302" t="s">
        <v>112</v>
      </c>
      <c r="AM50" s="302"/>
    </row>
    <row r="51" spans="27:39" x14ac:dyDescent="0.25">
      <c r="AA51" s="1"/>
      <c r="AB51" s="1"/>
      <c r="AC51" s="302" t="s">
        <v>179</v>
      </c>
      <c r="AD51" s="302" t="s">
        <v>204</v>
      </c>
      <c r="AE51" s="302" t="s">
        <v>123</v>
      </c>
      <c r="AF51" s="303" t="s">
        <v>205</v>
      </c>
      <c r="AG51" s="302" t="s">
        <v>180</v>
      </c>
      <c r="AH51" s="302">
        <v>1</v>
      </c>
      <c r="AI51" s="302" t="s">
        <v>110</v>
      </c>
      <c r="AJ51" s="302">
        <v>200</v>
      </c>
      <c r="AK51" s="302" t="s">
        <v>181</v>
      </c>
      <c r="AL51" s="302" t="s">
        <v>112</v>
      </c>
      <c r="AM51" s="302"/>
    </row>
    <row r="52" spans="27:39" x14ac:dyDescent="0.25">
      <c r="AA52" s="1"/>
      <c r="AB52" s="1"/>
      <c r="AC52" s="302" t="s">
        <v>179</v>
      </c>
      <c r="AD52" s="302" t="s">
        <v>206</v>
      </c>
      <c r="AE52" s="302" t="s">
        <v>123</v>
      </c>
      <c r="AF52" s="303" t="s">
        <v>207</v>
      </c>
      <c r="AG52" s="302" t="s">
        <v>180</v>
      </c>
      <c r="AH52" s="302">
        <v>1</v>
      </c>
      <c r="AI52" s="302" t="s">
        <v>110</v>
      </c>
      <c r="AJ52" s="302">
        <v>200</v>
      </c>
      <c r="AK52" s="302" t="s">
        <v>181</v>
      </c>
      <c r="AL52" s="302" t="s">
        <v>112</v>
      </c>
      <c r="AM52" s="302"/>
    </row>
    <row r="53" spans="27:39" x14ac:dyDescent="0.25">
      <c r="AA53" s="1"/>
      <c r="AB53" s="1"/>
      <c r="AC53" s="302" t="s">
        <v>179</v>
      </c>
      <c r="AD53" s="302" t="s">
        <v>208</v>
      </c>
      <c r="AE53" s="302" t="s">
        <v>123</v>
      </c>
      <c r="AF53" s="303" t="s">
        <v>209</v>
      </c>
      <c r="AG53" s="302" t="s">
        <v>180</v>
      </c>
      <c r="AH53" s="302">
        <v>1</v>
      </c>
      <c r="AI53" s="302" t="s">
        <v>110</v>
      </c>
      <c r="AJ53" s="302">
        <v>50</v>
      </c>
      <c r="AK53" s="302" t="s">
        <v>181</v>
      </c>
      <c r="AL53" s="302" t="s">
        <v>112</v>
      </c>
      <c r="AM53" s="302"/>
    </row>
    <row r="54" spans="27:39" x14ac:dyDescent="0.25">
      <c r="AA54" s="1"/>
      <c r="AB54" s="1"/>
      <c r="AC54" s="302" t="s">
        <v>179</v>
      </c>
      <c r="AD54" s="302" t="s">
        <v>210</v>
      </c>
      <c r="AE54" s="302" t="s">
        <v>123</v>
      </c>
      <c r="AF54" s="303" t="s">
        <v>211</v>
      </c>
      <c r="AG54" s="302" t="s">
        <v>180</v>
      </c>
      <c r="AH54" s="302">
        <v>1</v>
      </c>
      <c r="AI54" s="302" t="s">
        <v>110</v>
      </c>
      <c r="AJ54" s="302">
        <v>50</v>
      </c>
      <c r="AK54" s="302" t="s">
        <v>181</v>
      </c>
      <c r="AL54" s="302" t="s">
        <v>112</v>
      </c>
      <c r="AM54" s="302"/>
    </row>
    <row r="55" spans="27:39" x14ac:dyDescent="0.25">
      <c r="AA55" s="1"/>
      <c r="AB55" s="1"/>
      <c r="AC55" s="302" t="s">
        <v>179</v>
      </c>
      <c r="AD55" s="302" t="s">
        <v>212</v>
      </c>
      <c r="AE55" s="302" t="s">
        <v>123</v>
      </c>
      <c r="AF55" s="303" t="s">
        <v>213</v>
      </c>
      <c r="AG55" s="302" t="s">
        <v>180</v>
      </c>
      <c r="AH55" s="302">
        <v>1</v>
      </c>
      <c r="AI55" s="302" t="s">
        <v>110</v>
      </c>
      <c r="AJ55" s="302">
        <v>50</v>
      </c>
      <c r="AK55" s="302" t="s">
        <v>181</v>
      </c>
      <c r="AL55" s="302" t="s">
        <v>112</v>
      </c>
      <c r="AM55" s="302"/>
    </row>
    <row r="56" spans="27:39" x14ac:dyDescent="0.25">
      <c r="AA56" s="1"/>
      <c r="AB56" s="1"/>
      <c r="AC56" s="302" t="s">
        <v>179</v>
      </c>
      <c r="AD56" s="302" t="s">
        <v>214</v>
      </c>
      <c r="AE56" s="302" t="s">
        <v>123</v>
      </c>
      <c r="AF56" s="303" t="s">
        <v>215</v>
      </c>
      <c r="AG56" s="302" t="s">
        <v>180</v>
      </c>
      <c r="AH56" s="302">
        <v>1</v>
      </c>
      <c r="AI56" s="302" t="s">
        <v>110</v>
      </c>
      <c r="AJ56" s="302">
        <v>50</v>
      </c>
      <c r="AK56" s="302" t="s">
        <v>181</v>
      </c>
      <c r="AL56" s="302" t="s">
        <v>112</v>
      </c>
      <c r="AM56" s="302"/>
    </row>
    <row r="57" spans="27:39" x14ac:dyDescent="0.25">
      <c r="AA57" s="1"/>
      <c r="AB57" s="1"/>
      <c r="AC57" s="302" t="s">
        <v>179</v>
      </c>
      <c r="AD57" s="302" t="s">
        <v>216</v>
      </c>
      <c r="AE57" s="302" t="s">
        <v>123</v>
      </c>
      <c r="AF57" s="303" t="s">
        <v>217</v>
      </c>
      <c r="AG57" s="302" t="s">
        <v>180</v>
      </c>
      <c r="AH57" s="302">
        <v>1</v>
      </c>
      <c r="AI57" s="302" t="s">
        <v>110</v>
      </c>
      <c r="AJ57" s="302">
        <v>300</v>
      </c>
      <c r="AK57" s="302" t="s">
        <v>181</v>
      </c>
      <c r="AL57" s="302" t="s">
        <v>112</v>
      </c>
      <c r="AM57" s="302"/>
    </row>
    <row r="58" spans="27:39" x14ac:dyDescent="0.25">
      <c r="AA58" s="1"/>
      <c r="AB58" s="1"/>
      <c r="AC58" s="302" t="s">
        <v>179</v>
      </c>
      <c r="AD58" s="302" t="s">
        <v>218</v>
      </c>
      <c r="AE58" s="302" t="s">
        <v>123</v>
      </c>
      <c r="AF58" s="303" t="s">
        <v>219</v>
      </c>
      <c r="AG58" s="302" t="s">
        <v>180</v>
      </c>
      <c r="AH58" s="302">
        <v>1</v>
      </c>
      <c r="AI58" s="302" t="s">
        <v>110</v>
      </c>
      <c r="AJ58" s="302">
        <v>300</v>
      </c>
      <c r="AK58" s="302" t="s">
        <v>181</v>
      </c>
      <c r="AL58" s="302" t="s">
        <v>112</v>
      </c>
      <c r="AM58" s="302"/>
    </row>
    <row r="59" spans="27:39" x14ac:dyDescent="0.25">
      <c r="AA59" s="1"/>
      <c r="AB59" s="1"/>
      <c r="AC59" s="302" t="s">
        <v>179</v>
      </c>
      <c r="AD59" s="302" t="s">
        <v>220</v>
      </c>
      <c r="AE59" s="302" t="s">
        <v>123</v>
      </c>
      <c r="AF59" s="303" t="s">
        <v>221</v>
      </c>
      <c r="AG59" s="302" t="s">
        <v>180</v>
      </c>
      <c r="AH59" s="302">
        <v>1</v>
      </c>
      <c r="AI59" s="302" t="s">
        <v>110</v>
      </c>
      <c r="AJ59" s="302">
        <v>150</v>
      </c>
      <c r="AK59" s="302" t="s">
        <v>181</v>
      </c>
      <c r="AL59" s="302" t="s">
        <v>112</v>
      </c>
      <c r="AM59" s="302"/>
    </row>
    <row r="60" spans="27:39" x14ac:dyDescent="0.25">
      <c r="AA60" s="1"/>
      <c r="AB60" s="1"/>
      <c r="AC60" s="302" t="s">
        <v>179</v>
      </c>
      <c r="AD60" s="302" t="s">
        <v>222</v>
      </c>
      <c r="AE60" s="302" t="s">
        <v>123</v>
      </c>
      <c r="AF60" s="303" t="s">
        <v>223</v>
      </c>
      <c r="AG60" s="302" t="s">
        <v>180</v>
      </c>
      <c r="AH60" s="302">
        <v>1</v>
      </c>
      <c r="AI60" s="302" t="s">
        <v>110</v>
      </c>
      <c r="AJ60" s="302">
        <v>200</v>
      </c>
      <c r="AK60" s="302" t="s">
        <v>181</v>
      </c>
      <c r="AL60" s="302" t="s">
        <v>112</v>
      </c>
      <c r="AM60" s="302"/>
    </row>
    <row r="61" spans="27:39" x14ac:dyDescent="0.25">
      <c r="AA61" s="1"/>
      <c r="AB61" s="1"/>
      <c r="AC61" s="302" t="s">
        <v>179</v>
      </c>
      <c r="AD61" s="302" t="s">
        <v>224</v>
      </c>
      <c r="AE61" s="302" t="s">
        <v>123</v>
      </c>
      <c r="AF61" s="303" t="s">
        <v>225</v>
      </c>
      <c r="AG61" s="302" t="s">
        <v>180</v>
      </c>
      <c r="AH61" s="302">
        <v>1</v>
      </c>
      <c r="AI61" s="302" t="s">
        <v>110</v>
      </c>
      <c r="AJ61" s="302">
        <v>200</v>
      </c>
      <c r="AK61" s="302" t="s">
        <v>181</v>
      </c>
      <c r="AL61" s="302" t="s">
        <v>112</v>
      </c>
      <c r="AM61" s="302"/>
    </row>
    <row r="62" spans="27:39" x14ac:dyDescent="0.25">
      <c r="AA62" s="1"/>
      <c r="AB62" s="1"/>
      <c r="AC62" s="302"/>
      <c r="AD62" s="302"/>
      <c r="AE62" s="302"/>
      <c r="AF62" s="303"/>
      <c r="AG62" s="302"/>
      <c r="AH62" s="302"/>
      <c r="AI62" s="302"/>
      <c r="AJ62" s="302"/>
      <c r="AK62" s="302"/>
      <c r="AL62" s="302"/>
      <c r="AM62" s="302"/>
    </row>
    <row r="63" spans="27:39" x14ac:dyDescent="0.25">
      <c r="AA63" s="1"/>
      <c r="AB63" s="1"/>
      <c r="AC63" s="302"/>
      <c r="AD63" s="302"/>
      <c r="AE63" s="302"/>
      <c r="AF63" s="303"/>
      <c r="AG63" s="302"/>
      <c r="AH63" s="302"/>
      <c r="AI63" s="302"/>
      <c r="AJ63" s="302"/>
      <c r="AK63" s="302"/>
      <c r="AL63" s="302"/>
      <c r="AM63" s="302"/>
    </row>
    <row r="64" spans="27:39" x14ac:dyDescent="0.25">
      <c r="AA64" s="1"/>
      <c r="AB64" s="1"/>
      <c r="AC64" s="302"/>
      <c r="AD64" s="302"/>
      <c r="AE64" s="302"/>
      <c r="AF64" s="303"/>
      <c r="AG64" s="302"/>
      <c r="AH64" s="302"/>
      <c r="AI64" s="302"/>
      <c r="AJ64" s="302"/>
      <c r="AK64" s="302"/>
      <c r="AL64" s="302"/>
      <c r="AM64" s="302"/>
    </row>
    <row r="65" spans="27:39" x14ac:dyDescent="0.25">
      <c r="AA65" s="1"/>
      <c r="AB65" s="1"/>
      <c r="AC65" s="302" t="s">
        <v>226</v>
      </c>
      <c r="AD65" s="302" t="s">
        <v>107</v>
      </c>
      <c r="AE65" s="302" t="s">
        <v>108</v>
      </c>
      <c r="AF65" s="303"/>
      <c r="AG65" s="302" t="s">
        <v>227</v>
      </c>
      <c r="AH65" s="302">
        <v>1</v>
      </c>
      <c r="AI65" s="302" t="s">
        <v>228</v>
      </c>
      <c r="AJ65" s="302"/>
      <c r="AK65" s="302" t="s">
        <v>229</v>
      </c>
      <c r="AL65" s="302" t="s">
        <v>230</v>
      </c>
      <c r="AM65" s="302"/>
    </row>
    <row r="66" spans="27:39" x14ac:dyDescent="0.25">
      <c r="AA66" s="1"/>
      <c r="AB66" s="1"/>
      <c r="AC66" s="302" t="s">
        <v>226</v>
      </c>
      <c r="AD66" s="302" t="s">
        <v>231</v>
      </c>
      <c r="AE66" s="302" t="s">
        <v>108</v>
      </c>
      <c r="AF66" s="303" t="s">
        <v>232</v>
      </c>
      <c r="AG66" s="302" t="s">
        <v>233</v>
      </c>
      <c r="AH66" s="302">
        <v>1</v>
      </c>
      <c r="AI66" s="302" t="s">
        <v>228</v>
      </c>
      <c r="AJ66" s="302">
        <v>220</v>
      </c>
      <c r="AK66" s="302" t="s">
        <v>229</v>
      </c>
      <c r="AL66" s="302" t="s">
        <v>230</v>
      </c>
      <c r="AM66" s="302"/>
    </row>
    <row r="67" spans="27:39" x14ac:dyDescent="0.25">
      <c r="AA67" s="1"/>
      <c r="AB67" s="1"/>
      <c r="AC67" s="302" t="s">
        <v>226</v>
      </c>
      <c r="AD67" s="302" t="s">
        <v>234</v>
      </c>
      <c r="AE67" s="302" t="s">
        <v>108</v>
      </c>
      <c r="AF67" s="303" t="s">
        <v>235</v>
      </c>
      <c r="AG67" s="302" t="s">
        <v>233</v>
      </c>
      <c r="AH67" s="302">
        <v>1</v>
      </c>
      <c r="AI67" s="302" t="s">
        <v>228</v>
      </c>
      <c r="AJ67" s="302">
        <v>18</v>
      </c>
      <c r="AK67" s="302" t="s">
        <v>229</v>
      </c>
      <c r="AL67" s="302" t="s">
        <v>159</v>
      </c>
      <c r="AM67" s="302" t="s">
        <v>236</v>
      </c>
    </row>
    <row r="68" spans="27:39" x14ac:dyDescent="0.25">
      <c r="AA68" s="1"/>
      <c r="AB68" s="1"/>
      <c r="AC68" s="302" t="s">
        <v>226</v>
      </c>
      <c r="AD68" s="302" t="s">
        <v>237</v>
      </c>
      <c r="AE68" s="302" t="s">
        <v>108</v>
      </c>
      <c r="AF68" s="303" t="s">
        <v>238</v>
      </c>
      <c r="AG68" s="302" t="s">
        <v>233</v>
      </c>
      <c r="AH68" s="302">
        <v>1</v>
      </c>
      <c r="AI68" s="302" t="s">
        <v>239</v>
      </c>
      <c r="AJ68" s="302" t="s">
        <v>240</v>
      </c>
      <c r="AK68" s="302" t="s">
        <v>241</v>
      </c>
      <c r="AL68" s="302" t="s">
        <v>242</v>
      </c>
      <c r="AM68" s="302" t="s">
        <v>236</v>
      </c>
    </row>
    <row r="69" spans="27:39" x14ac:dyDescent="0.25">
      <c r="AA69" s="1"/>
      <c r="AB69" s="1"/>
      <c r="AC69" s="302" t="s">
        <v>226</v>
      </c>
      <c r="AD69" s="302" t="s">
        <v>243</v>
      </c>
      <c r="AE69" s="302" t="s">
        <v>108</v>
      </c>
      <c r="AF69" s="303" t="s">
        <v>244</v>
      </c>
      <c r="AG69" s="302" t="s">
        <v>233</v>
      </c>
      <c r="AH69" s="302">
        <v>1</v>
      </c>
      <c r="AI69" s="302" t="s">
        <v>228</v>
      </c>
      <c r="AJ69" s="302">
        <v>12</v>
      </c>
      <c r="AK69" s="302" t="s">
        <v>229</v>
      </c>
      <c r="AL69" s="302" t="s">
        <v>159</v>
      </c>
      <c r="AM69" s="302" t="s">
        <v>236</v>
      </c>
    </row>
    <row r="70" spans="27:39" x14ac:dyDescent="0.25">
      <c r="AA70" s="1"/>
      <c r="AB70" s="1"/>
      <c r="AC70" s="302" t="s">
        <v>226</v>
      </c>
      <c r="AD70" s="302" t="s">
        <v>245</v>
      </c>
      <c r="AE70" s="302" t="s">
        <v>108</v>
      </c>
      <c r="AF70" s="303" t="s">
        <v>246</v>
      </c>
      <c r="AG70" s="302" t="s">
        <v>233</v>
      </c>
      <c r="AH70" s="302">
        <v>1</v>
      </c>
      <c r="AI70" s="302" t="s">
        <v>228</v>
      </c>
      <c r="AJ70" s="302">
        <v>7</v>
      </c>
      <c r="AK70" s="302" t="s">
        <v>229</v>
      </c>
      <c r="AL70" s="302" t="s">
        <v>159</v>
      </c>
      <c r="AM70" s="302" t="s">
        <v>236</v>
      </c>
    </row>
    <row r="71" spans="27:39" x14ac:dyDescent="0.25">
      <c r="AA71" s="1"/>
      <c r="AB71" s="1"/>
      <c r="AC71" s="302" t="s">
        <v>226</v>
      </c>
      <c r="AD71" s="302" t="s">
        <v>247</v>
      </c>
      <c r="AE71" s="302" t="s">
        <v>108</v>
      </c>
      <c r="AF71" s="303" t="s">
        <v>248</v>
      </c>
      <c r="AG71" s="302" t="s">
        <v>227</v>
      </c>
      <c r="AH71" s="302">
        <v>1</v>
      </c>
      <c r="AI71" s="302" t="s">
        <v>239</v>
      </c>
      <c r="AJ71" s="302" t="s">
        <v>249</v>
      </c>
      <c r="AK71" s="302" t="s">
        <v>241</v>
      </c>
      <c r="AL71" s="302" t="s">
        <v>112</v>
      </c>
      <c r="AM71" s="302" t="s">
        <v>236</v>
      </c>
    </row>
    <row r="72" spans="27:39" x14ac:dyDescent="0.25">
      <c r="AA72" s="1"/>
      <c r="AB72" s="1"/>
      <c r="AC72" s="302" t="s">
        <v>226</v>
      </c>
      <c r="AD72" s="302" t="s">
        <v>250</v>
      </c>
      <c r="AE72" s="302" t="s">
        <v>108</v>
      </c>
      <c r="AF72" s="303" t="s">
        <v>251</v>
      </c>
      <c r="AG72" s="302" t="s">
        <v>227</v>
      </c>
      <c r="AH72" s="302">
        <v>1</v>
      </c>
      <c r="AI72" s="302" t="s">
        <v>239</v>
      </c>
      <c r="AJ72" s="302">
        <v>108</v>
      </c>
      <c r="AK72" s="302" t="s">
        <v>229</v>
      </c>
      <c r="AL72" s="302" t="s">
        <v>159</v>
      </c>
      <c r="AM72" s="302" t="s">
        <v>236</v>
      </c>
    </row>
    <row r="73" spans="27:39" x14ac:dyDescent="0.25">
      <c r="AA73" s="1"/>
      <c r="AB73" s="1"/>
      <c r="AC73" s="302"/>
      <c r="AD73" s="302"/>
      <c r="AE73" s="302"/>
      <c r="AF73" s="303"/>
      <c r="AG73" s="302"/>
      <c r="AH73" s="302"/>
      <c r="AI73" s="302"/>
      <c r="AJ73" s="302"/>
      <c r="AK73" s="302"/>
      <c r="AL73" s="302"/>
      <c r="AM73" s="302"/>
    </row>
    <row r="74" spans="27:39" x14ac:dyDescent="0.25">
      <c r="AA74" s="1"/>
      <c r="AB74" s="1"/>
      <c r="AC74" s="302"/>
      <c r="AD74" s="302"/>
      <c r="AE74" s="302"/>
      <c r="AF74" s="303"/>
      <c r="AG74" s="302"/>
      <c r="AH74" s="302"/>
      <c r="AI74" s="302"/>
      <c r="AJ74" s="302"/>
      <c r="AK74" s="302"/>
      <c r="AL74" s="302"/>
      <c r="AM74" s="302"/>
    </row>
    <row r="75" spans="27:39" x14ac:dyDescent="0.25">
      <c r="AA75" s="1"/>
      <c r="AB75" s="1"/>
      <c r="AC75" s="302"/>
      <c r="AD75" s="302"/>
      <c r="AE75" s="302"/>
      <c r="AF75" s="303"/>
      <c r="AG75" s="302"/>
      <c r="AH75" s="302"/>
      <c r="AI75" s="302"/>
      <c r="AJ75" s="302"/>
      <c r="AK75" s="302"/>
      <c r="AL75" s="302"/>
      <c r="AM75" s="302"/>
    </row>
    <row r="76" spans="27:39" x14ac:dyDescent="0.25">
      <c r="AA76" s="1"/>
      <c r="AB76" s="1"/>
      <c r="AC76" s="302" t="s">
        <v>252</v>
      </c>
      <c r="AD76" s="302" t="s">
        <v>107</v>
      </c>
      <c r="AE76" s="302" t="s">
        <v>108</v>
      </c>
      <c r="AF76" s="303"/>
      <c r="AG76" s="302"/>
      <c r="AH76" s="302">
        <v>1</v>
      </c>
      <c r="AI76" s="302" t="s">
        <v>110</v>
      </c>
      <c r="AJ76" s="302"/>
      <c r="AK76" s="302" t="s">
        <v>181</v>
      </c>
      <c r="AL76" s="302" t="s">
        <v>253</v>
      </c>
      <c r="AM76" s="302"/>
    </row>
    <row r="77" spans="27:39" x14ac:dyDescent="0.25">
      <c r="AA77" s="1"/>
      <c r="AB77" s="1"/>
      <c r="AC77" s="302" t="s">
        <v>252</v>
      </c>
      <c r="AD77" s="302" t="s">
        <v>254</v>
      </c>
      <c r="AE77" s="302" t="s">
        <v>108</v>
      </c>
      <c r="AF77" s="303" t="s">
        <v>255</v>
      </c>
      <c r="AG77" s="302" t="s">
        <v>256</v>
      </c>
      <c r="AH77" s="302">
        <v>1</v>
      </c>
      <c r="AI77" s="302" t="s">
        <v>110</v>
      </c>
      <c r="AJ77" s="302">
        <v>7500</v>
      </c>
      <c r="AK77" s="302" t="s">
        <v>181</v>
      </c>
      <c r="AL77" s="302" t="s">
        <v>253</v>
      </c>
      <c r="AM77" s="302"/>
    </row>
    <row r="78" spans="27:39" x14ac:dyDescent="0.25">
      <c r="AA78" s="1"/>
      <c r="AB78" s="1"/>
      <c r="AC78" s="302" t="s">
        <v>252</v>
      </c>
      <c r="AD78" s="302" t="s">
        <v>257</v>
      </c>
      <c r="AE78" s="302" t="s">
        <v>108</v>
      </c>
      <c r="AF78" s="303" t="s">
        <v>258</v>
      </c>
      <c r="AG78" s="302" t="s">
        <v>256</v>
      </c>
      <c r="AH78" s="302">
        <v>1</v>
      </c>
      <c r="AI78" s="302" t="s">
        <v>110</v>
      </c>
      <c r="AJ78" s="302">
        <v>10</v>
      </c>
      <c r="AK78" s="302" t="s">
        <v>181</v>
      </c>
      <c r="AL78" s="302" t="s">
        <v>259</v>
      </c>
      <c r="AM78" s="302" t="s">
        <v>236</v>
      </c>
    </row>
    <row r="79" spans="27:39" x14ac:dyDescent="0.25">
      <c r="AA79" s="1"/>
      <c r="AB79" s="1"/>
      <c r="AC79" s="302" t="s">
        <v>252</v>
      </c>
      <c r="AD79" s="302" t="s">
        <v>260</v>
      </c>
      <c r="AE79" s="302" t="s">
        <v>108</v>
      </c>
      <c r="AF79" s="303" t="s">
        <v>261</v>
      </c>
      <c r="AG79" s="302" t="s">
        <v>256</v>
      </c>
      <c r="AH79" s="302">
        <v>1</v>
      </c>
      <c r="AI79" s="302" t="s">
        <v>110</v>
      </c>
      <c r="AJ79" s="302">
        <v>2000</v>
      </c>
      <c r="AK79" s="302" t="s">
        <v>181</v>
      </c>
      <c r="AL79" s="302" t="s">
        <v>112</v>
      </c>
      <c r="AM79" s="302" t="s">
        <v>236</v>
      </c>
    </row>
    <row r="80" spans="27:39" x14ac:dyDescent="0.25">
      <c r="AA80" s="1"/>
      <c r="AB80" s="1"/>
      <c r="AC80" s="302" t="s">
        <v>252</v>
      </c>
      <c r="AD80" s="302" t="s">
        <v>262</v>
      </c>
      <c r="AE80" s="302" t="s">
        <v>108</v>
      </c>
      <c r="AF80" s="303" t="s">
        <v>263</v>
      </c>
      <c r="AG80" s="302" t="s">
        <v>256</v>
      </c>
      <c r="AH80" s="302">
        <v>1</v>
      </c>
      <c r="AI80" s="302" t="s">
        <v>110</v>
      </c>
      <c r="AJ80" s="302">
        <v>3000</v>
      </c>
      <c r="AK80" s="302" t="s">
        <v>181</v>
      </c>
      <c r="AL80" s="302" t="s">
        <v>112</v>
      </c>
      <c r="AM80" s="302" t="s">
        <v>236</v>
      </c>
    </row>
    <row r="81" spans="27:39" x14ac:dyDescent="0.25">
      <c r="AA81" s="1"/>
      <c r="AB81" s="1"/>
      <c r="AC81" s="302" t="s">
        <v>252</v>
      </c>
      <c r="AD81" s="302" t="s">
        <v>264</v>
      </c>
      <c r="AE81" s="302" t="s">
        <v>108</v>
      </c>
      <c r="AF81" s="303" t="s">
        <v>265</v>
      </c>
      <c r="AG81" s="302" t="s">
        <v>256</v>
      </c>
      <c r="AH81" s="302">
        <v>1</v>
      </c>
      <c r="AI81" s="302" t="s">
        <v>110</v>
      </c>
      <c r="AJ81" s="302">
        <v>6000</v>
      </c>
      <c r="AK81" s="302" t="s">
        <v>181</v>
      </c>
      <c r="AL81" s="302" t="s">
        <v>112</v>
      </c>
      <c r="AM81" s="302" t="s">
        <v>236</v>
      </c>
    </row>
    <row r="82" spans="27:39" x14ac:dyDescent="0.25">
      <c r="AA82" s="1"/>
      <c r="AB82" s="1"/>
      <c r="AC82" s="302" t="s">
        <v>252</v>
      </c>
      <c r="AD82" s="302" t="s">
        <v>266</v>
      </c>
      <c r="AE82" s="302" t="s">
        <v>108</v>
      </c>
      <c r="AF82" s="303" t="s">
        <v>267</v>
      </c>
      <c r="AG82" s="302" t="s">
        <v>256</v>
      </c>
      <c r="AH82" s="302">
        <v>1</v>
      </c>
      <c r="AI82" s="302" t="s">
        <v>110</v>
      </c>
      <c r="AJ82" s="302">
        <v>3000</v>
      </c>
      <c r="AK82" s="302" t="s">
        <v>181</v>
      </c>
      <c r="AL82" s="302" t="s">
        <v>112</v>
      </c>
      <c r="AM82" s="302" t="s">
        <v>236</v>
      </c>
    </row>
    <row r="83" spans="27:39" x14ac:dyDescent="0.25">
      <c r="AA83" s="1"/>
      <c r="AB83" s="1"/>
      <c r="AC83" s="302" t="s">
        <v>252</v>
      </c>
      <c r="AD83" s="302" t="s">
        <v>268</v>
      </c>
      <c r="AE83" s="302" t="s">
        <v>108</v>
      </c>
      <c r="AF83" s="303" t="s">
        <v>269</v>
      </c>
      <c r="AG83" s="302" t="s">
        <v>256</v>
      </c>
      <c r="AH83" s="302">
        <v>1</v>
      </c>
      <c r="AI83" s="302" t="s">
        <v>110</v>
      </c>
      <c r="AJ83" s="302">
        <v>5000</v>
      </c>
      <c r="AK83" s="302" t="s">
        <v>181</v>
      </c>
      <c r="AL83" s="302" t="s">
        <v>112</v>
      </c>
      <c r="AM83" s="302" t="s">
        <v>236</v>
      </c>
    </row>
    <row r="84" spans="27:39" x14ac:dyDescent="0.25">
      <c r="AA84" s="1"/>
      <c r="AB84" s="1"/>
      <c r="AC84" s="302" t="s">
        <v>252</v>
      </c>
      <c r="AD84" s="302" t="s">
        <v>270</v>
      </c>
      <c r="AE84" s="302" t="s">
        <v>108</v>
      </c>
      <c r="AF84" s="303" t="s">
        <v>271</v>
      </c>
      <c r="AG84" s="302" t="s">
        <v>256</v>
      </c>
      <c r="AH84" s="302">
        <v>1</v>
      </c>
      <c r="AI84" s="302" t="s">
        <v>110</v>
      </c>
      <c r="AJ84" s="302">
        <v>1000</v>
      </c>
      <c r="AK84" s="302" t="s">
        <v>181</v>
      </c>
      <c r="AL84" s="302" t="s">
        <v>259</v>
      </c>
      <c r="AM84" s="302" t="s">
        <v>236</v>
      </c>
    </row>
    <row r="85" spans="27:39" x14ac:dyDescent="0.25">
      <c r="AA85" s="1"/>
      <c r="AB85" s="1"/>
      <c r="AC85" s="302" t="s">
        <v>252</v>
      </c>
      <c r="AD85" s="302" t="s">
        <v>272</v>
      </c>
      <c r="AE85" s="302" t="s">
        <v>108</v>
      </c>
      <c r="AF85" s="303" t="s">
        <v>273</v>
      </c>
      <c r="AG85" s="302" t="s">
        <v>256</v>
      </c>
      <c r="AH85" s="302">
        <v>1</v>
      </c>
      <c r="AI85" s="302" t="s">
        <v>110</v>
      </c>
      <c r="AJ85" s="302">
        <v>6500</v>
      </c>
      <c r="AK85" s="302" t="s">
        <v>181</v>
      </c>
      <c r="AL85" s="302" t="s">
        <v>112</v>
      </c>
      <c r="AM85" s="302" t="s">
        <v>236</v>
      </c>
    </row>
    <row r="86" spans="27:39" x14ac:dyDescent="0.25">
      <c r="AA86" s="1"/>
      <c r="AB86" s="1"/>
      <c r="AC86" s="302" t="s">
        <v>252</v>
      </c>
      <c r="AD86" s="302" t="s">
        <v>274</v>
      </c>
      <c r="AE86" s="302" t="s">
        <v>108</v>
      </c>
      <c r="AF86" s="303" t="s">
        <v>275</v>
      </c>
      <c r="AG86" s="302" t="s">
        <v>256</v>
      </c>
      <c r="AH86" s="302">
        <v>1</v>
      </c>
      <c r="AI86" s="302" t="s">
        <v>110</v>
      </c>
      <c r="AJ86" s="302">
        <v>5000</v>
      </c>
      <c r="AK86" s="302" t="s">
        <v>181</v>
      </c>
      <c r="AL86" s="302" t="s">
        <v>112</v>
      </c>
      <c r="AM86" s="302" t="s">
        <v>236</v>
      </c>
    </row>
    <row r="87" spans="27:39" x14ac:dyDescent="0.25">
      <c r="AA87" s="1"/>
      <c r="AB87" s="1"/>
      <c r="AC87" s="302" t="s">
        <v>252</v>
      </c>
      <c r="AD87" s="302" t="s">
        <v>276</v>
      </c>
      <c r="AE87" s="302" t="s">
        <v>108</v>
      </c>
      <c r="AF87" s="303" t="s">
        <v>277</v>
      </c>
      <c r="AG87" s="302" t="s">
        <v>256</v>
      </c>
      <c r="AH87" s="302">
        <v>1</v>
      </c>
      <c r="AI87" s="302" t="s">
        <v>110</v>
      </c>
      <c r="AJ87" s="302">
        <v>6000</v>
      </c>
      <c r="AK87" s="302" t="s">
        <v>181</v>
      </c>
      <c r="AL87" s="302" t="s">
        <v>112</v>
      </c>
      <c r="AM87" s="302" t="s">
        <v>236</v>
      </c>
    </row>
    <row r="88" spans="27:39" x14ac:dyDescent="0.25">
      <c r="AA88" s="1"/>
      <c r="AB88" s="1"/>
      <c r="AC88" s="302" t="s">
        <v>252</v>
      </c>
      <c r="AD88" s="302" t="s">
        <v>278</v>
      </c>
      <c r="AE88" s="302" t="s">
        <v>108</v>
      </c>
      <c r="AF88" s="303" t="s">
        <v>279</v>
      </c>
      <c r="AG88" s="302" t="s">
        <v>256</v>
      </c>
      <c r="AH88" s="302">
        <v>1</v>
      </c>
      <c r="AI88" s="302" t="s">
        <v>110</v>
      </c>
      <c r="AJ88" s="302">
        <v>4500</v>
      </c>
      <c r="AK88" s="302" t="s">
        <v>181</v>
      </c>
      <c r="AL88" s="302" t="s">
        <v>112</v>
      </c>
      <c r="AM88" s="302" t="s">
        <v>236</v>
      </c>
    </row>
    <row r="89" spans="27:39" x14ac:dyDescent="0.25">
      <c r="AA89" s="1"/>
      <c r="AB89" s="1"/>
      <c r="AC89" s="302" t="s">
        <v>252</v>
      </c>
      <c r="AD89" s="302" t="s">
        <v>280</v>
      </c>
      <c r="AE89" s="302" t="s">
        <v>108</v>
      </c>
      <c r="AF89" s="303" t="s">
        <v>281</v>
      </c>
      <c r="AG89" s="302" t="s">
        <v>256</v>
      </c>
      <c r="AH89" s="302">
        <v>1</v>
      </c>
      <c r="AI89" s="302" t="s">
        <v>110</v>
      </c>
      <c r="AJ89" s="302">
        <v>4000</v>
      </c>
      <c r="AK89" s="302" t="s">
        <v>181</v>
      </c>
      <c r="AL89" s="302" t="s">
        <v>112</v>
      </c>
      <c r="AM89" s="302" t="s">
        <v>236</v>
      </c>
    </row>
    <row r="90" spans="27:39" x14ac:dyDescent="0.25">
      <c r="AA90" s="1"/>
      <c r="AB90" s="1"/>
      <c r="AC90" s="302" t="s">
        <v>252</v>
      </c>
      <c r="AD90" s="302" t="s">
        <v>282</v>
      </c>
      <c r="AE90" s="302" t="s">
        <v>108</v>
      </c>
      <c r="AF90" s="303" t="s">
        <v>283</v>
      </c>
      <c r="AG90" s="302" t="s">
        <v>256</v>
      </c>
      <c r="AH90" s="302">
        <v>1</v>
      </c>
      <c r="AI90" s="302" t="s">
        <v>110</v>
      </c>
      <c r="AJ90" s="302">
        <v>6000</v>
      </c>
      <c r="AK90" s="302" t="s">
        <v>181</v>
      </c>
      <c r="AL90" s="302" t="s">
        <v>112</v>
      </c>
      <c r="AM90" s="302" t="s">
        <v>236</v>
      </c>
    </row>
    <row r="91" spans="27:39" x14ac:dyDescent="0.25">
      <c r="AA91" s="1"/>
      <c r="AB91" s="1"/>
      <c r="AC91" s="302" t="s">
        <v>252</v>
      </c>
      <c r="AD91" s="302" t="s">
        <v>284</v>
      </c>
      <c r="AE91" s="302" t="s">
        <v>108</v>
      </c>
      <c r="AF91" s="303" t="s">
        <v>285</v>
      </c>
      <c r="AG91" s="302" t="s">
        <v>256</v>
      </c>
      <c r="AH91" s="302">
        <v>1</v>
      </c>
      <c r="AI91" s="302" t="s">
        <v>110</v>
      </c>
      <c r="AJ91" s="302">
        <v>8000</v>
      </c>
      <c r="AK91" s="302" t="s">
        <v>181</v>
      </c>
      <c r="AL91" s="302" t="s">
        <v>112</v>
      </c>
      <c r="AM91" s="302" t="s">
        <v>236</v>
      </c>
    </row>
    <row r="92" spans="27:39" x14ac:dyDescent="0.25">
      <c r="AA92" s="1"/>
      <c r="AB92" s="1"/>
      <c r="AC92" s="302" t="s">
        <v>252</v>
      </c>
      <c r="AD92" s="302" t="s">
        <v>286</v>
      </c>
      <c r="AE92" s="302" t="s">
        <v>108</v>
      </c>
      <c r="AF92" s="303" t="s">
        <v>287</v>
      </c>
      <c r="AG92" s="302" t="s">
        <v>256</v>
      </c>
      <c r="AH92" s="302">
        <v>1</v>
      </c>
      <c r="AI92" s="302" t="s">
        <v>110</v>
      </c>
      <c r="AJ92" s="302">
        <v>8000</v>
      </c>
      <c r="AK92" s="302" t="s">
        <v>181</v>
      </c>
      <c r="AL92" s="302" t="s">
        <v>288</v>
      </c>
      <c r="AM92" s="302" t="s">
        <v>236</v>
      </c>
    </row>
    <row r="93" spans="27:39" x14ac:dyDescent="0.25">
      <c r="AA93" s="1"/>
      <c r="AB93" s="1"/>
      <c r="AC93" s="302" t="s">
        <v>252</v>
      </c>
      <c r="AD93" s="302" t="s">
        <v>289</v>
      </c>
      <c r="AE93" s="302" t="s">
        <v>108</v>
      </c>
      <c r="AF93" s="303" t="s">
        <v>290</v>
      </c>
      <c r="AG93" s="302" t="s">
        <v>256</v>
      </c>
      <c r="AH93" s="302">
        <v>1</v>
      </c>
      <c r="AI93" s="302" t="s">
        <v>110</v>
      </c>
      <c r="AJ93" s="302">
        <v>18000</v>
      </c>
      <c r="AK93" s="302" t="s">
        <v>181</v>
      </c>
      <c r="AL93" s="302" t="s">
        <v>112</v>
      </c>
      <c r="AM93" s="302" t="s">
        <v>236</v>
      </c>
    </row>
    <row r="94" spans="27:39" x14ac:dyDescent="0.25">
      <c r="AA94" s="1"/>
      <c r="AB94" s="1"/>
      <c r="AC94" s="302" t="s">
        <v>252</v>
      </c>
      <c r="AD94" s="302" t="s">
        <v>291</v>
      </c>
      <c r="AE94" s="302" t="s">
        <v>108</v>
      </c>
      <c r="AF94" s="303" t="s">
        <v>292</v>
      </c>
      <c r="AG94" s="302" t="s">
        <v>256</v>
      </c>
      <c r="AH94" s="302">
        <v>1</v>
      </c>
      <c r="AI94" s="302" t="s">
        <v>110</v>
      </c>
      <c r="AJ94" s="302">
        <v>15000</v>
      </c>
      <c r="AK94" s="302" t="s">
        <v>181</v>
      </c>
      <c r="AL94" s="302" t="s">
        <v>112</v>
      </c>
      <c r="AM94" s="302" t="s">
        <v>236</v>
      </c>
    </row>
    <row r="95" spans="27:39" x14ac:dyDescent="0.25">
      <c r="AA95" s="1"/>
      <c r="AB95" s="1"/>
      <c r="AC95" s="302" t="s">
        <v>252</v>
      </c>
      <c r="AD95" s="302" t="s">
        <v>293</v>
      </c>
      <c r="AE95" s="302" t="s">
        <v>108</v>
      </c>
      <c r="AF95" s="303" t="s">
        <v>294</v>
      </c>
      <c r="AG95" s="302" t="s">
        <v>256</v>
      </c>
      <c r="AH95" s="302">
        <v>1</v>
      </c>
      <c r="AI95" s="302" t="s">
        <v>110</v>
      </c>
      <c r="AJ95" s="302">
        <v>10000</v>
      </c>
      <c r="AK95" s="302" t="s">
        <v>181</v>
      </c>
      <c r="AL95" s="302" t="s">
        <v>112</v>
      </c>
      <c r="AM95" s="302" t="s">
        <v>236</v>
      </c>
    </row>
    <row r="96" spans="27:39" x14ac:dyDescent="0.25">
      <c r="AA96" s="1"/>
      <c r="AB96" s="1"/>
      <c r="AC96" s="302" t="s">
        <v>252</v>
      </c>
      <c r="AD96" s="302" t="s">
        <v>295</v>
      </c>
      <c r="AE96" s="302" t="s">
        <v>108</v>
      </c>
      <c r="AF96" s="303" t="s">
        <v>296</v>
      </c>
      <c r="AG96" s="302" t="s">
        <v>256</v>
      </c>
      <c r="AH96" s="302">
        <v>1</v>
      </c>
      <c r="AI96" s="302" t="s">
        <v>110</v>
      </c>
      <c r="AJ96" s="302">
        <v>4000</v>
      </c>
      <c r="AK96" s="302" t="s">
        <v>181</v>
      </c>
      <c r="AL96" s="302" t="s">
        <v>112</v>
      </c>
      <c r="AM96" s="302"/>
    </row>
    <row r="97" spans="27:39" x14ac:dyDescent="0.25">
      <c r="AA97" s="1"/>
      <c r="AB97" s="1"/>
      <c r="AC97" s="302" t="s">
        <v>252</v>
      </c>
      <c r="AD97" s="302" t="s">
        <v>297</v>
      </c>
      <c r="AE97" s="302" t="s">
        <v>108</v>
      </c>
      <c r="AF97" s="303" t="s">
        <v>298</v>
      </c>
      <c r="AG97" s="302" t="s">
        <v>256</v>
      </c>
      <c r="AH97" s="302">
        <v>1</v>
      </c>
      <c r="AI97" s="302" t="s">
        <v>110</v>
      </c>
      <c r="AJ97" s="302">
        <v>3000</v>
      </c>
      <c r="AK97" s="302" t="s">
        <v>181</v>
      </c>
      <c r="AL97" s="302" t="s">
        <v>112</v>
      </c>
      <c r="AM97" s="302" t="s">
        <v>236</v>
      </c>
    </row>
    <row r="98" spans="27:39" x14ac:dyDescent="0.25">
      <c r="AA98" s="1"/>
      <c r="AB98" s="1"/>
      <c r="AC98" s="302" t="s">
        <v>252</v>
      </c>
      <c r="AD98" s="302" t="s">
        <v>299</v>
      </c>
      <c r="AE98" s="302" t="s">
        <v>108</v>
      </c>
      <c r="AF98" s="303" t="s">
        <v>300</v>
      </c>
      <c r="AG98" s="302" t="s">
        <v>256</v>
      </c>
      <c r="AH98" s="302">
        <v>1</v>
      </c>
      <c r="AI98" s="302" t="s">
        <v>110</v>
      </c>
      <c r="AJ98" s="302">
        <v>3000</v>
      </c>
      <c r="AK98" s="302" t="s">
        <v>181</v>
      </c>
      <c r="AL98" s="302" t="s">
        <v>112</v>
      </c>
      <c r="AM98" s="302"/>
    </row>
    <row r="99" spans="27:39" x14ac:dyDescent="0.25">
      <c r="AA99" s="1"/>
      <c r="AB99" s="1"/>
      <c r="AC99" s="302" t="s">
        <v>252</v>
      </c>
      <c r="AD99" s="302" t="s">
        <v>301</v>
      </c>
      <c r="AE99" s="302" t="s">
        <v>108</v>
      </c>
      <c r="AF99" s="303" t="s">
        <v>302</v>
      </c>
      <c r="AG99" s="302" t="s">
        <v>256</v>
      </c>
      <c r="AH99" s="302">
        <v>1</v>
      </c>
      <c r="AI99" s="302" t="s">
        <v>110</v>
      </c>
      <c r="AJ99" s="302">
        <v>8000</v>
      </c>
      <c r="AK99" s="302" t="s">
        <v>181</v>
      </c>
      <c r="AL99" s="302" t="s">
        <v>112</v>
      </c>
      <c r="AM99" s="302" t="s">
        <v>236</v>
      </c>
    </row>
    <row r="100" spans="27:39" x14ac:dyDescent="0.25">
      <c r="AA100" s="1"/>
      <c r="AB100" s="1"/>
      <c r="AC100" s="302" t="s">
        <v>252</v>
      </c>
      <c r="AD100" s="302" t="s">
        <v>303</v>
      </c>
      <c r="AE100" s="302" t="s">
        <v>108</v>
      </c>
      <c r="AF100" s="303" t="s">
        <v>304</v>
      </c>
      <c r="AG100" s="302" t="s">
        <v>256</v>
      </c>
      <c r="AH100" s="302">
        <v>1</v>
      </c>
      <c r="AI100" s="302" t="s">
        <v>110</v>
      </c>
      <c r="AJ100" s="302">
        <v>10000</v>
      </c>
      <c r="AK100" s="302" t="s">
        <v>181</v>
      </c>
      <c r="AL100" s="302" t="s">
        <v>112</v>
      </c>
      <c r="AM100" s="302" t="s">
        <v>236</v>
      </c>
    </row>
    <row r="101" spans="27:39" x14ac:dyDescent="0.25">
      <c r="AA101" s="1"/>
      <c r="AB101" s="1"/>
      <c r="AC101" s="302" t="s">
        <v>252</v>
      </c>
      <c r="AD101" s="302" t="s">
        <v>305</v>
      </c>
      <c r="AE101" s="302" t="s">
        <v>108</v>
      </c>
      <c r="AF101" s="303" t="s">
        <v>306</v>
      </c>
      <c r="AG101" s="302" t="s">
        <v>256</v>
      </c>
      <c r="AH101" s="302">
        <v>1</v>
      </c>
      <c r="AI101" s="302" t="s">
        <v>110</v>
      </c>
      <c r="AJ101" s="302">
        <v>5000</v>
      </c>
      <c r="AK101" s="302" t="s">
        <v>181</v>
      </c>
      <c r="AL101" s="302" t="s">
        <v>112</v>
      </c>
      <c r="AM101" s="302" t="s">
        <v>236</v>
      </c>
    </row>
    <row r="102" spans="27:39" x14ac:dyDescent="0.25">
      <c r="AA102" s="1"/>
      <c r="AB102" s="1"/>
      <c r="AC102" s="302" t="s">
        <v>252</v>
      </c>
      <c r="AD102" s="302" t="s">
        <v>307</v>
      </c>
      <c r="AE102" s="302" t="s">
        <v>108</v>
      </c>
      <c r="AF102" s="303">
        <v>11587056</v>
      </c>
      <c r="AG102" s="302" t="s">
        <v>308</v>
      </c>
      <c r="AH102" s="302">
        <v>1</v>
      </c>
      <c r="AI102" s="302" t="s">
        <v>110</v>
      </c>
      <c r="AJ102" s="302">
        <v>500</v>
      </c>
      <c r="AK102" s="302" t="s">
        <v>181</v>
      </c>
      <c r="AL102" s="302" t="s">
        <v>259</v>
      </c>
      <c r="AM102" s="302" t="s">
        <v>309</v>
      </c>
    </row>
    <row r="103" spans="27:39" x14ac:dyDescent="0.25">
      <c r="AA103" s="1"/>
      <c r="AB103" s="1"/>
      <c r="AC103" s="302" t="s">
        <v>252</v>
      </c>
      <c r="AD103" s="302" t="s">
        <v>310</v>
      </c>
      <c r="AE103" s="302" t="s">
        <v>108</v>
      </c>
      <c r="AF103" s="303">
        <v>11342392</v>
      </c>
      <c r="AG103" s="302" t="s">
        <v>308</v>
      </c>
      <c r="AH103" s="302">
        <v>1</v>
      </c>
      <c r="AI103" s="302" t="s">
        <v>110</v>
      </c>
      <c r="AJ103" s="302">
        <v>800</v>
      </c>
      <c r="AK103" s="302" t="s">
        <v>181</v>
      </c>
      <c r="AL103" s="302" t="s">
        <v>259</v>
      </c>
      <c r="AM103" s="302" t="s">
        <v>309</v>
      </c>
    </row>
    <row r="104" spans="27:39" x14ac:dyDescent="0.25">
      <c r="AA104" s="1"/>
      <c r="AB104" s="1"/>
      <c r="AC104" s="302" t="s">
        <v>252</v>
      </c>
      <c r="AD104" s="302" t="s">
        <v>311</v>
      </c>
      <c r="AE104" s="302" t="s">
        <v>108</v>
      </c>
      <c r="AF104" s="303">
        <v>91018148</v>
      </c>
      <c r="AG104" s="302" t="s">
        <v>308</v>
      </c>
      <c r="AH104" s="302">
        <v>1</v>
      </c>
      <c r="AI104" s="302" t="s">
        <v>110</v>
      </c>
      <c r="AJ104" s="302">
        <v>1500</v>
      </c>
      <c r="AK104" s="302" t="s">
        <v>181</v>
      </c>
      <c r="AL104" s="302" t="s">
        <v>253</v>
      </c>
      <c r="AM104" s="302"/>
    </row>
    <row r="105" spans="27:39" x14ac:dyDescent="0.25">
      <c r="AA105" s="1"/>
      <c r="AB105" s="1"/>
      <c r="AC105" s="302" t="s">
        <v>252</v>
      </c>
      <c r="AD105" s="302" t="s">
        <v>312</v>
      </c>
      <c r="AE105" s="302" t="s">
        <v>108</v>
      </c>
      <c r="AF105" s="303">
        <v>31826</v>
      </c>
      <c r="AG105" s="302" t="s">
        <v>308</v>
      </c>
      <c r="AH105" s="302">
        <v>1</v>
      </c>
      <c r="AI105" s="302" t="s">
        <v>110</v>
      </c>
      <c r="AJ105" s="302">
        <v>1000</v>
      </c>
      <c r="AK105" s="302" t="s">
        <v>181</v>
      </c>
      <c r="AL105" s="302" t="s">
        <v>112</v>
      </c>
      <c r="AM105" s="302"/>
    </row>
    <row r="106" spans="27:39" x14ac:dyDescent="0.25">
      <c r="AA106" s="1"/>
      <c r="AB106" s="1"/>
      <c r="AC106" s="302" t="s">
        <v>252</v>
      </c>
      <c r="AD106" s="302" t="s">
        <v>313</v>
      </c>
      <c r="AE106" s="302" t="s">
        <v>108</v>
      </c>
      <c r="AF106" s="303">
        <v>11135759</v>
      </c>
      <c r="AG106" s="302" t="s">
        <v>308</v>
      </c>
      <c r="AH106" s="302">
        <v>1</v>
      </c>
      <c r="AI106" s="302" t="s">
        <v>110</v>
      </c>
      <c r="AJ106" s="302">
        <v>1500</v>
      </c>
      <c r="AK106" s="302" t="s">
        <v>181</v>
      </c>
      <c r="AL106" s="302" t="s">
        <v>253</v>
      </c>
      <c r="AM106" s="302" t="s">
        <v>314</v>
      </c>
    </row>
    <row r="107" spans="27:39" x14ac:dyDescent="0.25">
      <c r="AA107" s="1"/>
      <c r="AB107" s="1"/>
      <c r="AC107" s="302" t="s">
        <v>252</v>
      </c>
      <c r="AD107" s="302" t="s">
        <v>315</v>
      </c>
      <c r="AE107" s="302" t="s">
        <v>108</v>
      </c>
      <c r="AF107" s="303">
        <v>32044</v>
      </c>
      <c r="AG107" s="302" t="s">
        <v>308</v>
      </c>
      <c r="AH107" s="302">
        <v>1</v>
      </c>
      <c r="AI107" s="302" t="s">
        <v>110</v>
      </c>
      <c r="AJ107" s="302">
        <v>2000</v>
      </c>
      <c r="AK107" s="302" t="s">
        <v>181</v>
      </c>
      <c r="AL107" s="302" t="s">
        <v>112</v>
      </c>
      <c r="AM107" s="302"/>
    </row>
    <row r="108" spans="27:39" x14ac:dyDescent="0.25">
      <c r="AA108" s="1"/>
      <c r="AB108" s="1"/>
      <c r="AC108" s="302" t="s">
        <v>252</v>
      </c>
      <c r="AD108" s="302" t="s">
        <v>316</v>
      </c>
      <c r="AE108" s="302" t="s">
        <v>108</v>
      </c>
      <c r="AF108" s="303" t="s">
        <v>317</v>
      </c>
      <c r="AG108" s="302" t="s">
        <v>308</v>
      </c>
      <c r="AH108" s="302">
        <v>1</v>
      </c>
      <c r="AI108" s="302" t="s">
        <v>110</v>
      </c>
      <c r="AJ108" s="302">
        <v>250</v>
      </c>
      <c r="AK108" s="302" t="s">
        <v>181</v>
      </c>
      <c r="AL108" s="302" t="s">
        <v>112</v>
      </c>
      <c r="AM108" s="302"/>
    </row>
    <row r="109" spans="27:39" x14ac:dyDescent="0.25">
      <c r="AA109" s="1"/>
      <c r="AB109" s="1"/>
      <c r="AC109" s="302" t="s">
        <v>252</v>
      </c>
      <c r="AD109" s="302" t="s">
        <v>318</v>
      </c>
      <c r="AE109" s="302" t="s">
        <v>108</v>
      </c>
      <c r="AF109" s="303">
        <v>32048</v>
      </c>
      <c r="AG109" s="302" t="s">
        <v>308</v>
      </c>
      <c r="AH109" s="302">
        <v>1</v>
      </c>
      <c r="AI109" s="302" t="s">
        <v>110</v>
      </c>
      <c r="AJ109" s="302">
        <v>2000</v>
      </c>
      <c r="AK109" s="302" t="s">
        <v>181</v>
      </c>
      <c r="AL109" s="302" t="s">
        <v>112</v>
      </c>
      <c r="AM109" s="302"/>
    </row>
    <row r="110" spans="27:39" x14ac:dyDescent="0.25">
      <c r="AA110" s="1"/>
      <c r="AB110" s="1"/>
      <c r="AC110" s="302" t="s">
        <v>252</v>
      </c>
      <c r="AD110" s="302" t="s">
        <v>319</v>
      </c>
      <c r="AE110" s="302" t="s">
        <v>108</v>
      </c>
      <c r="AF110" s="303">
        <v>32042</v>
      </c>
      <c r="AG110" s="302" t="s">
        <v>308</v>
      </c>
      <c r="AH110" s="302">
        <v>1</v>
      </c>
      <c r="AI110" s="302" t="s">
        <v>110</v>
      </c>
      <c r="AJ110" s="302">
        <v>4000</v>
      </c>
      <c r="AK110" s="302" t="s">
        <v>181</v>
      </c>
      <c r="AL110" s="302" t="s">
        <v>112</v>
      </c>
      <c r="AM110" s="302"/>
    </row>
    <row r="111" spans="27:39" x14ac:dyDescent="0.25">
      <c r="AA111" s="1"/>
      <c r="AB111" s="1"/>
      <c r="AC111" s="302" t="s">
        <v>252</v>
      </c>
      <c r="AD111" s="302" t="s">
        <v>320</v>
      </c>
      <c r="AE111" s="302" t="s">
        <v>108</v>
      </c>
      <c r="AF111" s="303">
        <v>51540</v>
      </c>
      <c r="AG111" s="302" t="s">
        <v>308</v>
      </c>
      <c r="AH111" s="302">
        <v>1</v>
      </c>
      <c r="AI111" s="302" t="s">
        <v>110</v>
      </c>
      <c r="AJ111" s="302">
        <v>100</v>
      </c>
      <c r="AK111" s="302" t="s">
        <v>181</v>
      </c>
      <c r="AL111" s="302" t="s">
        <v>112</v>
      </c>
      <c r="AM111" s="302"/>
    </row>
    <row r="112" spans="27:39" x14ac:dyDescent="0.25">
      <c r="AA112" s="1"/>
      <c r="AB112" s="1"/>
      <c r="AC112" s="302" t="s">
        <v>252</v>
      </c>
      <c r="AD112" s="302" t="s">
        <v>321</v>
      </c>
      <c r="AE112" s="302" t="s">
        <v>108</v>
      </c>
      <c r="AF112" s="303">
        <v>51542</v>
      </c>
      <c r="AG112" s="302" t="s">
        <v>308</v>
      </c>
      <c r="AH112" s="302">
        <v>1</v>
      </c>
      <c r="AI112" s="302" t="s">
        <v>110</v>
      </c>
      <c r="AJ112" s="302">
        <v>100</v>
      </c>
      <c r="AK112" s="302" t="s">
        <v>181</v>
      </c>
      <c r="AL112" s="302" t="s">
        <v>112</v>
      </c>
      <c r="AM112" s="302"/>
    </row>
    <row r="113" spans="27:39" x14ac:dyDescent="0.25">
      <c r="AA113" s="1"/>
      <c r="AB113" s="1"/>
      <c r="AC113" s="302" t="s">
        <v>252</v>
      </c>
      <c r="AD113" s="302" t="s">
        <v>322</v>
      </c>
      <c r="AE113" s="302" t="s">
        <v>108</v>
      </c>
      <c r="AF113" s="303" t="s">
        <v>323</v>
      </c>
      <c r="AG113" s="302" t="s">
        <v>308</v>
      </c>
      <c r="AH113" s="302">
        <v>1</v>
      </c>
      <c r="AI113" s="302" t="s">
        <v>110</v>
      </c>
      <c r="AJ113" s="302">
        <v>100</v>
      </c>
      <c r="AK113" s="302" t="s">
        <v>181</v>
      </c>
      <c r="AL113" s="302" t="s">
        <v>112</v>
      </c>
      <c r="AM113" s="302">
        <v>51541</v>
      </c>
    </row>
    <row r="114" spans="27:39" x14ac:dyDescent="0.25">
      <c r="AA114" s="1"/>
      <c r="AB114" s="1"/>
      <c r="AC114" s="302" t="s">
        <v>252</v>
      </c>
      <c r="AD114" s="302" t="s">
        <v>324</v>
      </c>
      <c r="AE114" s="302" t="s">
        <v>108</v>
      </c>
      <c r="AF114" s="303" t="s">
        <v>325</v>
      </c>
      <c r="AG114" s="302" t="s">
        <v>308</v>
      </c>
      <c r="AH114" s="302">
        <v>1</v>
      </c>
      <c r="AI114" s="302" t="s">
        <v>110</v>
      </c>
      <c r="AJ114" s="302">
        <v>100</v>
      </c>
      <c r="AK114" s="302" t="s">
        <v>181</v>
      </c>
      <c r="AL114" s="302" t="s">
        <v>112</v>
      </c>
      <c r="AM114" s="302">
        <v>51543</v>
      </c>
    </row>
    <row r="115" spans="27:39" x14ac:dyDescent="0.25">
      <c r="AA115" s="1"/>
      <c r="AB115" s="1"/>
      <c r="AC115" s="302" t="s">
        <v>252</v>
      </c>
      <c r="AD115" s="302" t="s">
        <v>326</v>
      </c>
      <c r="AE115" s="302" t="s">
        <v>108</v>
      </c>
      <c r="AF115" s="303" t="s">
        <v>327</v>
      </c>
      <c r="AG115" s="302" t="s">
        <v>308</v>
      </c>
      <c r="AH115" s="302">
        <v>1</v>
      </c>
      <c r="AI115" s="302" t="s">
        <v>110</v>
      </c>
      <c r="AJ115" s="302">
        <v>100</v>
      </c>
      <c r="AK115" s="302" t="s">
        <v>181</v>
      </c>
      <c r="AL115" s="302" t="s">
        <v>112</v>
      </c>
      <c r="AM115" s="302" t="s">
        <v>328</v>
      </c>
    </row>
    <row r="116" spans="27:39" x14ac:dyDescent="0.25">
      <c r="AA116" s="1"/>
      <c r="AB116" s="1"/>
      <c r="AC116" s="302" t="s">
        <v>252</v>
      </c>
      <c r="AD116" s="302" t="s">
        <v>329</v>
      </c>
      <c r="AE116" s="302" t="s">
        <v>108</v>
      </c>
      <c r="AF116" s="303" t="s">
        <v>330</v>
      </c>
      <c r="AG116" s="302" t="s">
        <v>308</v>
      </c>
      <c r="AH116" s="302">
        <v>1</v>
      </c>
      <c r="AI116" s="302" t="s">
        <v>110</v>
      </c>
      <c r="AJ116" s="302">
        <v>100</v>
      </c>
      <c r="AK116" s="302" t="s">
        <v>181</v>
      </c>
      <c r="AL116" s="302" t="s">
        <v>133</v>
      </c>
      <c r="AM116" s="302"/>
    </row>
    <row r="117" spans="27:39" x14ac:dyDescent="0.25">
      <c r="AA117" s="1"/>
      <c r="AB117" s="1"/>
      <c r="AC117" s="302" t="s">
        <v>252</v>
      </c>
      <c r="AD117" s="302" t="s">
        <v>331</v>
      </c>
      <c r="AE117" s="302" t="s">
        <v>108</v>
      </c>
      <c r="AF117" s="303" t="s">
        <v>332</v>
      </c>
      <c r="AG117" s="302" t="s">
        <v>308</v>
      </c>
      <c r="AH117" s="302">
        <v>1</v>
      </c>
      <c r="AI117" s="302" t="s">
        <v>110</v>
      </c>
      <c r="AJ117" s="302">
        <v>100</v>
      </c>
      <c r="AK117" s="302" t="s">
        <v>333</v>
      </c>
      <c r="AL117" s="302" t="s">
        <v>259</v>
      </c>
      <c r="AM117" s="302"/>
    </row>
    <row r="118" spans="27:39" x14ac:dyDescent="0.25">
      <c r="AA118" s="1"/>
      <c r="AB118" s="1"/>
      <c r="AC118" s="302" t="s">
        <v>252</v>
      </c>
      <c r="AD118" s="302" t="s">
        <v>334</v>
      </c>
      <c r="AE118" s="302" t="s">
        <v>108</v>
      </c>
      <c r="AF118" s="303" t="s">
        <v>335</v>
      </c>
      <c r="AG118" s="302" t="s">
        <v>336</v>
      </c>
      <c r="AH118" s="302">
        <v>1</v>
      </c>
      <c r="AI118" s="302" t="s">
        <v>110</v>
      </c>
      <c r="AJ118" s="302">
        <v>100</v>
      </c>
      <c r="AK118" s="302" t="s">
        <v>181</v>
      </c>
      <c r="AL118" s="302" t="s">
        <v>259</v>
      </c>
      <c r="AM118" s="302"/>
    </row>
    <row r="119" spans="27:39" x14ac:dyDescent="0.25">
      <c r="AA119" s="1"/>
      <c r="AB119" s="1"/>
      <c r="AC119" s="302" t="s">
        <v>252</v>
      </c>
      <c r="AD119" s="302" t="s">
        <v>337</v>
      </c>
      <c r="AE119" s="302" t="s">
        <v>108</v>
      </c>
      <c r="AF119" s="303" t="s">
        <v>338</v>
      </c>
      <c r="AG119" s="302" t="s">
        <v>336</v>
      </c>
      <c r="AH119" s="302">
        <v>1</v>
      </c>
      <c r="AI119" s="302" t="s">
        <v>110</v>
      </c>
      <c r="AJ119" s="302">
        <v>100</v>
      </c>
      <c r="AK119" s="302" t="s">
        <v>181</v>
      </c>
      <c r="AL119" s="302" t="s">
        <v>259</v>
      </c>
      <c r="AM119" s="302"/>
    </row>
    <row r="120" spans="27:39" x14ac:dyDescent="0.25">
      <c r="AA120" s="1"/>
      <c r="AB120" s="1"/>
      <c r="AC120" s="302" t="s">
        <v>252</v>
      </c>
      <c r="AD120" s="302" t="s">
        <v>339</v>
      </c>
      <c r="AE120" s="302" t="s">
        <v>108</v>
      </c>
      <c r="AF120" s="303" t="s">
        <v>340</v>
      </c>
      <c r="AG120" s="302" t="s">
        <v>336</v>
      </c>
      <c r="AH120" s="302">
        <v>1</v>
      </c>
      <c r="AI120" s="302" t="s">
        <v>110</v>
      </c>
      <c r="AJ120" s="302">
        <v>100</v>
      </c>
      <c r="AK120" s="302" t="s">
        <v>181</v>
      </c>
      <c r="AL120" s="302" t="s">
        <v>259</v>
      </c>
      <c r="AM120" s="302"/>
    </row>
    <row r="121" spans="27:39" x14ac:dyDescent="0.25">
      <c r="AA121" s="1"/>
      <c r="AB121" s="1"/>
      <c r="AC121" s="302" t="s">
        <v>252</v>
      </c>
      <c r="AD121" s="302" t="s">
        <v>341</v>
      </c>
      <c r="AE121" s="302" t="s">
        <v>108</v>
      </c>
      <c r="AF121" s="303" t="s">
        <v>342</v>
      </c>
      <c r="AG121" s="302" t="s">
        <v>336</v>
      </c>
      <c r="AH121" s="302">
        <v>1</v>
      </c>
      <c r="AI121" s="302" t="s">
        <v>110</v>
      </c>
      <c r="AJ121" s="302">
        <v>100</v>
      </c>
      <c r="AK121" s="302" t="s">
        <v>181</v>
      </c>
      <c r="AL121" s="302" t="s">
        <v>259</v>
      </c>
      <c r="AM121" s="302"/>
    </row>
    <row r="122" spans="27:39" x14ac:dyDescent="0.25">
      <c r="AA122" s="1"/>
      <c r="AB122" s="1"/>
      <c r="AC122" s="302" t="s">
        <v>252</v>
      </c>
      <c r="AD122" s="302" t="s">
        <v>343</v>
      </c>
      <c r="AE122" s="302" t="s">
        <v>108</v>
      </c>
      <c r="AF122" s="303" t="s">
        <v>344</v>
      </c>
      <c r="AG122" s="302" t="s">
        <v>336</v>
      </c>
      <c r="AH122" s="302">
        <v>1</v>
      </c>
      <c r="AI122" s="302" t="s">
        <v>110</v>
      </c>
      <c r="AJ122" s="302">
        <v>50</v>
      </c>
      <c r="AK122" s="302" t="s">
        <v>181</v>
      </c>
      <c r="AL122" s="302" t="s">
        <v>259</v>
      </c>
      <c r="AM122" s="302"/>
    </row>
    <row r="123" spans="27:39" x14ac:dyDescent="0.25">
      <c r="AA123" s="1"/>
      <c r="AB123" s="1"/>
      <c r="AC123" s="302" t="s">
        <v>252</v>
      </c>
      <c r="AD123" s="302" t="s">
        <v>345</v>
      </c>
      <c r="AE123" s="302" t="s">
        <v>108</v>
      </c>
      <c r="AF123" s="303">
        <v>434438</v>
      </c>
      <c r="AG123" s="302" t="s">
        <v>336</v>
      </c>
      <c r="AH123" s="302">
        <v>1</v>
      </c>
      <c r="AI123" s="302" t="s">
        <v>110</v>
      </c>
      <c r="AJ123" s="302">
        <v>50</v>
      </c>
      <c r="AK123" s="302" t="s">
        <v>181</v>
      </c>
      <c r="AL123" s="302" t="s">
        <v>259</v>
      </c>
      <c r="AM123" s="302"/>
    </row>
    <row r="124" spans="27:39" x14ac:dyDescent="0.25">
      <c r="AA124" s="1"/>
      <c r="AB124" s="1"/>
      <c r="AC124" s="302" t="s">
        <v>252</v>
      </c>
      <c r="AD124" s="302" t="s">
        <v>346</v>
      </c>
      <c r="AE124" s="302" t="s">
        <v>108</v>
      </c>
      <c r="AF124" s="303" t="s">
        <v>347</v>
      </c>
      <c r="AG124" s="302" t="s">
        <v>336</v>
      </c>
      <c r="AH124" s="302">
        <v>1</v>
      </c>
      <c r="AI124" s="302" t="s">
        <v>110</v>
      </c>
      <c r="AJ124" s="302">
        <v>50</v>
      </c>
      <c r="AK124" s="302" t="s">
        <v>181</v>
      </c>
      <c r="AL124" s="302" t="s">
        <v>259</v>
      </c>
      <c r="AM124" s="302"/>
    </row>
    <row r="125" spans="27:39" x14ac:dyDescent="0.25">
      <c r="AA125" s="1"/>
      <c r="AB125" s="1"/>
      <c r="AC125" s="302" t="s">
        <v>252</v>
      </c>
      <c r="AD125" s="302" t="s">
        <v>348</v>
      </c>
      <c r="AE125" s="302" t="s">
        <v>108</v>
      </c>
      <c r="AF125" s="303" t="s">
        <v>349</v>
      </c>
      <c r="AG125" s="302" t="s">
        <v>336</v>
      </c>
      <c r="AH125" s="302">
        <v>1</v>
      </c>
      <c r="AI125" s="302" t="s">
        <v>110</v>
      </c>
      <c r="AJ125" s="302">
        <v>30</v>
      </c>
      <c r="AK125" s="302" t="s">
        <v>181</v>
      </c>
      <c r="AL125" s="302" t="s">
        <v>259</v>
      </c>
      <c r="AM125" s="302"/>
    </row>
    <row r="126" spans="27:39" x14ac:dyDescent="0.25">
      <c r="AA126" s="1"/>
      <c r="AB126" s="1"/>
      <c r="AC126" s="302" t="s">
        <v>252</v>
      </c>
      <c r="AD126" s="302" t="s">
        <v>350</v>
      </c>
      <c r="AE126" s="302" t="s">
        <v>108</v>
      </c>
      <c r="AF126" s="303">
        <v>418057</v>
      </c>
      <c r="AG126" s="302" t="s">
        <v>336</v>
      </c>
      <c r="AH126" s="302">
        <v>1</v>
      </c>
      <c r="AI126" s="302" t="s">
        <v>110</v>
      </c>
      <c r="AJ126" s="302">
        <v>50</v>
      </c>
      <c r="AK126" s="302" t="s">
        <v>181</v>
      </c>
      <c r="AL126" s="302" t="s">
        <v>259</v>
      </c>
      <c r="AM126" s="302"/>
    </row>
    <row r="127" spans="27:39" x14ac:dyDescent="0.25">
      <c r="AA127" s="1"/>
      <c r="AB127" s="1"/>
      <c r="AC127" s="302" t="s">
        <v>252</v>
      </c>
      <c r="AD127" s="302" t="s">
        <v>351</v>
      </c>
      <c r="AE127" s="302" t="s">
        <v>108</v>
      </c>
      <c r="AF127" s="303" t="s">
        <v>352</v>
      </c>
      <c r="AG127" s="302" t="s">
        <v>336</v>
      </c>
      <c r="AH127" s="302">
        <v>1</v>
      </c>
      <c r="AI127" s="302" t="s">
        <v>110</v>
      </c>
      <c r="AJ127" s="302">
        <v>20</v>
      </c>
      <c r="AK127" s="302" t="s">
        <v>181</v>
      </c>
      <c r="AL127" s="302" t="s">
        <v>259</v>
      </c>
      <c r="AM127" s="302"/>
    </row>
    <row r="128" spans="27:39" x14ac:dyDescent="0.25">
      <c r="AA128" s="1"/>
      <c r="AB128" s="1"/>
      <c r="AC128" s="302" t="s">
        <v>252</v>
      </c>
      <c r="AD128" s="302" t="s">
        <v>353</v>
      </c>
      <c r="AE128" s="302" t="s">
        <v>108</v>
      </c>
      <c r="AF128" s="303" t="s">
        <v>354</v>
      </c>
      <c r="AG128" s="302" t="s">
        <v>336</v>
      </c>
      <c r="AH128" s="302">
        <v>1</v>
      </c>
      <c r="AI128" s="302" t="s">
        <v>110</v>
      </c>
      <c r="AJ128" s="302">
        <v>100</v>
      </c>
      <c r="AK128" s="302" t="s">
        <v>181</v>
      </c>
      <c r="AL128" s="302" t="s">
        <v>259</v>
      </c>
      <c r="AM128" s="302"/>
    </row>
    <row r="129" spans="27:39" x14ac:dyDescent="0.25">
      <c r="AA129" s="1"/>
      <c r="AB129" s="1"/>
      <c r="AC129" s="302" t="s">
        <v>252</v>
      </c>
      <c r="AD129" s="302" t="s">
        <v>355</v>
      </c>
      <c r="AE129" s="302" t="s">
        <v>108</v>
      </c>
      <c r="AF129" s="303" t="s">
        <v>338</v>
      </c>
      <c r="AG129" s="302" t="s">
        <v>336</v>
      </c>
      <c r="AH129" s="302">
        <v>1</v>
      </c>
      <c r="AI129" s="302" t="s">
        <v>110</v>
      </c>
      <c r="AJ129" s="302">
        <v>100</v>
      </c>
      <c r="AK129" s="302" t="s">
        <v>181</v>
      </c>
      <c r="AL129" s="302" t="s">
        <v>259</v>
      </c>
      <c r="AM129" s="302"/>
    </row>
    <row r="130" spans="27:39" x14ac:dyDescent="0.25">
      <c r="AA130" s="1"/>
      <c r="AB130" s="1"/>
      <c r="AC130" s="302" t="s">
        <v>252</v>
      </c>
      <c r="AD130" s="302" t="s">
        <v>356</v>
      </c>
      <c r="AE130" s="302" t="s">
        <v>108</v>
      </c>
      <c r="AF130" s="303" t="s">
        <v>357</v>
      </c>
      <c r="AG130" s="302" t="s">
        <v>336</v>
      </c>
      <c r="AH130" s="302">
        <v>1</v>
      </c>
      <c r="AI130" s="302" t="s">
        <v>110</v>
      </c>
      <c r="AJ130" s="302">
        <v>5000</v>
      </c>
      <c r="AK130" s="302" t="s">
        <v>181</v>
      </c>
      <c r="AL130" s="302" t="s">
        <v>259</v>
      </c>
      <c r="AM130" s="302"/>
    </row>
    <row r="131" spans="27:39" x14ac:dyDescent="0.25">
      <c r="AA131" s="1"/>
      <c r="AB131" s="1"/>
      <c r="AC131" s="302"/>
      <c r="AD131" s="302"/>
      <c r="AE131" s="302"/>
      <c r="AF131" s="303"/>
      <c r="AG131" s="302"/>
      <c r="AH131" s="302"/>
      <c r="AI131" s="302"/>
      <c r="AJ131" s="302"/>
      <c r="AK131" s="302"/>
      <c r="AL131" s="302"/>
      <c r="AM131" s="302"/>
    </row>
    <row r="132" spans="27:39" x14ac:dyDescent="0.25">
      <c r="AA132" s="1"/>
      <c r="AB132" s="1"/>
      <c r="AC132" s="302"/>
      <c r="AD132" s="302"/>
      <c r="AE132" s="302"/>
      <c r="AF132" s="303"/>
      <c r="AG132" s="302"/>
      <c r="AH132" s="302"/>
      <c r="AI132" s="302"/>
      <c r="AJ132" s="302"/>
      <c r="AK132" s="302"/>
      <c r="AL132" s="302"/>
      <c r="AM132" s="302"/>
    </row>
    <row r="133" spans="27:39" x14ac:dyDescent="0.25">
      <c r="AA133" s="1"/>
      <c r="AB133" s="1"/>
      <c r="AC133" s="302"/>
      <c r="AD133" s="302"/>
      <c r="AE133" s="302"/>
      <c r="AF133" s="303"/>
      <c r="AG133" s="302"/>
      <c r="AH133" s="302"/>
      <c r="AI133" s="302"/>
      <c r="AJ133" s="302"/>
      <c r="AK133" s="302"/>
      <c r="AL133" s="302"/>
      <c r="AM133" s="302"/>
    </row>
    <row r="134" spans="27:39" x14ac:dyDescent="0.25">
      <c r="AA134" s="1"/>
      <c r="AB134" s="1"/>
      <c r="AC134" s="302" t="s">
        <v>358</v>
      </c>
      <c r="AD134" s="302" t="s">
        <v>107</v>
      </c>
      <c r="AE134" s="302" t="s">
        <v>108</v>
      </c>
      <c r="AF134" s="303"/>
      <c r="AG134" s="302"/>
      <c r="AH134" s="302">
        <v>1</v>
      </c>
      <c r="AI134" s="302" t="s">
        <v>110</v>
      </c>
      <c r="AJ134" s="302">
        <v>24</v>
      </c>
      <c r="AK134" s="302" t="s">
        <v>154</v>
      </c>
      <c r="AL134" s="302" t="s">
        <v>126</v>
      </c>
      <c r="AM134" s="302"/>
    </row>
    <row r="135" spans="27:39" x14ac:dyDescent="0.25">
      <c r="AA135" s="1"/>
      <c r="AB135" s="1"/>
      <c r="AC135" s="302" t="s">
        <v>358</v>
      </c>
      <c r="AD135" s="302" t="s">
        <v>359</v>
      </c>
      <c r="AE135" s="302" t="s">
        <v>123</v>
      </c>
      <c r="AF135" s="303" t="s">
        <v>360</v>
      </c>
      <c r="AG135" s="302" t="s">
        <v>109</v>
      </c>
      <c r="AH135" s="302">
        <v>1</v>
      </c>
      <c r="AI135" s="302" t="s">
        <v>110</v>
      </c>
      <c r="AJ135" s="302">
        <v>24</v>
      </c>
      <c r="AK135" s="302" t="s">
        <v>154</v>
      </c>
      <c r="AL135" s="302" t="s">
        <v>126</v>
      </c>
      <c r="AM135" s="302"/>
    </row>
    <row r="136" spans="27:39" x14ac:dyDescent="0.25">
      <c r="AA136" s="1"/>
      <c r="AB136" s="1"/>
      <c r="AC136" s="302" t="s">
        <v>358</v>
      </c>
      <c r="AD136" s="302" t="s">
        <v>361</v>
      </c>
      <c r="AE136" s="302" t="s">
        <v>108</v>
      </c>
      <c r="AF136" s="303" t="s">
        <v>362</v>
      </c>
      <c r="AG136" s="302" t="s">
        <v>109</v>
      </c>
      <c r="AH136" s="302">
        <v>1</v>
      </c>
      <c r="AI136" s="302" t="s">
        <v>110</v>
      </c>
      <c r="AJ136" s="302">
        <v>24</v>
      </c>
      <c r="AK136" s="302" t="s">
        <v>154</v>
      </c>
      <c r="AL136" s="302" t="s">
        <v>126</v>
      </c>
      <c r="AM136" s="302"/>
    </row>
    <row r="137" spans="27:39" x14ac:dyDescent="0.25">
      <c r="AA137" s="1"/>
      <c r="AB137" s="1"/>
      <c r="AC137" s="302" t="s">
        <v>358</v>
      </c>
      <c r="AD137" s="302" t="s">
        <v>363</v>
      </c>
      <c r="AE137" s="302" t="s">
        <v>364</v>
      </c>
      <c r="AF137" s="303" t="s">
        <v>365</v>
      </c>
      <c r="AG137" s="302" t="s">
        <v>109</v>
      </c>
      <c r="AH137" s="302">
        <v>1</v>
      </c>
      <c r="AI137" s="302" t="s">
        <v>110</v>
      </c>
      <c r="AJ137" s="302">
        <v>24</v>
      </c>
      <c r="AK137" s="302" t="s">
        <v>154</v>
      </c>
      <c r="AL137" s="302" t="s">
        <v>126</v>
      </c>
      <c r="AM137" s="302"/>
    </row>
    <row r="138" spans="27:39" x14ac:dyDescent="0.25">
      <c r="AA138" s="1"/>
      <c r="AB138" s="1"/>
      <c r="AC138" s="302" t="s">
        <v>358</v>
      </c>
      <c r="AD138" s="302" t="s">
        <v>366</v>
      </c>
      <c r="AE138" s="302" t="s">
        <v>108</v>
      </c>
      <c r="AF138" s="303" t="s">
        <v>366</v>
      </c>
      <c r="AG138" s="302" t="s">
        <v>367</v>
      </c>
      <c r="AH138" s="302">
        <v>1</v>
      </c>
      <c r="AI138" s="302" t="s">
        <v>110</v>
      </c>
      <c r="AJ138" s="302">
        <v>1</v>
      </c>
      <c r="AK138" s="302" t="s">
        <v>111</v>
      </c>
      <c r="AL138" s="302" t="s">
        <v>368</v>
      </c>
      <c r="AM138" s="302"/>
    </row>
    <row r="139" spans="27:39" x14ac:dyDescent="0.25">
      <c r="AA139" s="1"/>
      <c r="AB139" s="1"/>
      <c r="AC139" s="302" t="s">
        <v>358</v>
      </c>
      <c r="AD139" s="302" t="s">
        <v>369</v>
      </c>
      <c r="AE139" s="302" t="s">
        <v>108</v>
      </c>
      <c r="AF139" s="303" t="s">
        <v>370</v>
      </c>
      <c r="AG139" s="302" t="s">
        <v>367</v>
      </c>
      <c r="AH139" s="302">
        <v>1</v>
      </c>
      <c r="AI139" s="302" t="s">
        <v>110</v>
      </c>
      <c r="AJ139" s="302">
        <v>12</v>
      </c>
      <c r="AK139" s="302" t="s">
        <v>154</v>
      </c>
      <c r="AL139" s="302" t="s">
        <v>368</v>
      </c>
      <c r="AM139" s="302"/>
    </row>
    <row r="140" spans="27:39" x14ac:dyDescent="0.25">
      <c r="AA140" s="1"/>
      <c r="AB140" s="1"/>
      <c r="AC140" s="302" t="s">
        <v>358</v>
      </c>
      <c r="AD140" s="302" t="s">
        <v>371</v>
      </c>
      <c r="AE140" s="302" t="s">
        <v>108</v>
      </c>
      <c r="AF140" s="303" t="s">
        <v>372</v>
      </c>
      <c r="AG140" s="302" t="s">
        <v>367</v>
      </c>
      <c r="AH140" s="302">
        <v>1</v>
      </c>
      <c r="AI140" s="302" t="s">
        <v>110</v>
      </c>
      <c r="AJ140" s="302">
        <v>16</v>
      </c>
      <c r="AK140" s="302" t="s">
        <v>373</v>
      </c>
      <c r="AL140" s="302" t="s">
        <v>368</v>
      </c>
      <c r="AM140" s="302"/>
    </row>
    <row r="141" spans="27:39" x14ac:dyDescent="0.25">
      <c r="AA141" s="1"/>
      <c r="AB141" s="1"/>
      <c r="AC141" s="302" t="s">
        <v>358</v>
      </c>
      <c r="AD141" s="302" t="s">
        <v>374</v>
      </c>
      <c r="AE141" s="302" t="s">
        <v>108</v>
      </c>
      <c r="AF141" s="303" t="s">
        <v>375</v>
      </c>
      <c r="AG141" s="302" t="s">
        <v>367</v>
      </c>
      <c r="AH141" s="302">
        <v>1</v>
      </c>
      <c r="AI141" s="302" t="s">
        <v>110</v>
      </c>
      <c r="AJ141" s="302">
        <v>12</v>
      </c>
      <c r="AK141" s="302" t="s">
        <v>154</v>
      </c>
      <c r="AL141" s="302" t="s">
        <v>368</v>
      </c>
      <c r="AM141" s="302"/>
    </row>
    <row r="142" spans="27:39" x14ac:dyDescent="0.25">
      <c r="AA142" s="1"/>
      <c r="AB142" s="1"/>
      <c r="AC142" s="302" t="s">
        <v>358</v>
      </c>
      <c r="AD142" s="302" t="s">
        <v>376</v>
      </c>
      <c r="AE142" s="302" t="s">
        <v>108</v>
      </c>
      <c r="AF142" s="303" t="s">
        <v>377</v>
      </c>
      <c r="AG142" s="302" t="s">
        <v>367</v>
      </c>
      <c r="AH142" s="302">
        <v>1</v>
      </c>
      <c r="AI142" s="302" t="s">
        <v>110</v>
      </c>
      <c r="AJ142" s="302">
        <v>16</v>
      </c>
      <c r="AK142" s="302" t="s">
        <v>373</v>
      </c>
      <c r="AL142" s="302" t="s">
        <v>368</v>
      </c>
      <c r="AM142" s="302"/>
    </row>
    <row r="143" spans="27:39" x14ac:dyDescent="0.25">
      <c r="AA143" s="1"/>
      <c r="AB143" s="1"/>
      <c r="AC143" s="302" t="s">
        <v>358</v>
      </c>
      <c r="AD143" s="302" t="s">
        <v>378</v>
      </c>
      <c r="AE143" s="302" t="s">
        <v>108</v>
      </c>
      <c r="AF143" s="303" t="s">
        <v>379</v>
      </c>
      <c r="AG143" s="302" t="s">
        <v>367</v>
      </c>
      <c r="AH143" s="302">
        <v>1</v>
      </c>
      <c r="AI143" s="302" t="s">
        <v>110</v>
      </c>
      <c r="AJ143" s="302">
        <v>16</v>
      </c>
      <c r="AK143" s="302" t="s">
        <v>373</v>
      </c>
      <c r="AL143" s="302" t="s">
        <v>368</v>
      </c>
      <c r="AM143" s="302"/>
    </row>
    <row r="144" spans="27:39" x14ac:dyDescent="0.25">
      <c r="AA144" s="1"/>
      <c r="AB144" s="1"/>
      <c r="AC144" s="302" t="s">
        <v>358</v>
      </c>
      <c r="AD144" s="302" t="s">
        <v>380</v>
      </c>
      <c r="AE144" s="302" t="s">
        <v>123</v>
      </c>
      <c r="AF144" s="303" t="s">
        <v>381</v>
      </c>
      <c r="AG144" s="302" t="s">
        <v>382</v>
      </c>
      <c r="AH144" s="302">
        <v>1</v>
      </c>
      <c r="AI144" s="302" t="s">
        <v>110</v>
      </c>
      <c r="AJ144" s="302">
        <v>16</v>
      </c>
      <c r="AK144" s="302" t="s">
        <v>373</v>
      </c>
      <c r="AL144" s="302" t="s">
        <v>383</v>
      </c>
      <c r="AM144" s="302" t="s">
        <v>236</v>
      </c>
    </row>
    <row r="145" spans="27:39" x14ac:dyDescent="0.25">
      <c r="AA145" s="1"/>
      <c r="AB145" s="1"/>
      <c r="AC145" s="302" t="s">
        <v>358</v>
      </c>
      <c r="AD145" s="302" t="s">
        <v>384</v>
      </c>
      <c r="AE145" s="302" t="s">
        <v>108</v>
      </c>
      <c r="AF145" s="303" t="s">
        <v>385</v>
      </c>
      <c r="AG145" s="302" t="s">
        <v>382</v>
      </c>
      <c r="AH145" s="302">
        <v>1</v>
      </c>
      <c r="AI145" s="302" t="s">
        <v>110</v>
      </c>
      <c r="AJ145" s="302">
        <v>16</v>
      </c>
      <c r="AK145" s="302" t="s">
        <v>373</v>
      </c>
      <c r="AL145" s="302" t="s">
        <v>386</v>
      </c>
      <c r="AM145" s="302"/>
    </row>
    <row r="146" spans="27:39" x14ac:dyDescent="0.25">
      <c r="AA146" s="1"/>
      <c r="AB146" s="1"/>
      <c r="AC146" s="302"/>
      <c r="AD146" s="302"/>
      <c r="AE146" s="302"/>
      <c r="AF146" s="303"/>
      <c r="AG146" s="302"/>
      <c r="AH146" s="302"/>
      <c r="AI146" s="302"/>
      <c r="AJ146" s="302"/>
      <c r="AK146" s="302"/>
      <c r="AL146" s="302"/>
      <c r="AM146" s="302"/>
    </row>
    <row r="147" spans="27:39" x14ac:dyDescent="0.25">
      <c r="AA147" s="1"/>
      <c r="AB147" s="1"/>
      <c r="AC147" s="302"/>
      <c r="AD147" s="302"/>
      <c r="AE147" s="302"/>
      <c r="AF147" s="303"/>
      <c r="AG147" s="302"/>
      <c r="AH147" s="302"/>
      <c r="AI147" s="302"/>
      <c r="AJ147" s="302"/>
      <c r="AK147" s="302"/>
      <c r="AL147" s="302"/>
      <c r="AM147" s="302"/>
    </row>
    <row r="148" spans="27:39" x14ac:dyDescent="0.25">
      <c r="AA148" s="1"/>
      <c r="AB148" s="1"/>
      <c r="AC148" s="302"/>
      <c r="AD148" s="302"/>
      <c r="AE148" s="302"/>
      <c r="AF148" s="303"/>
      <c r="AG148" s="302"/>
      <c r="AH148" s="302"/>
      <c r="AI148" s="302"/>
      <c r="AJ148" s="302"/>
      <c r="AK148" s="302"/>
      <c r="AL148" s="302"/>
      <c r="AM148" s="302"/>
    </row>
    <row r="149" spans="27:39" x14ac:dyDescent="0.25">
      <c r="AA149" s="1"/>
      <c r="AB149" s="1"/>
      <c r="AC149" s="302" t="s">
        <v>387</v>
      </c>
      <c r="AD149" s="302" t="s">
        <v>107</v>
      </c>
      <c r="AE149" s="302" t="s">
        <v>108</v>
      </c>
      <c r="AF149" s="303"/>
      <c r="AG149" s="302" t="s">
        <v>308</v>
      </c>
      <c r="AH149" s="302">
        <v>1</v>
      </c>
      <c r="AI149" s="302" t="s">
        <v>110</v>
      </c>
      <c r="AJ149" s="302"/>
      <c r="AK149" s="302" t="s">
        <v>181</v>
      </c>
      <c r="AL149" s="302" t="s">
        <v>388</v>
      </c>
      <c r="AM149" s="302"/>
    </row>
    <row r="150" spans="27:39" x14ac:dyDescent="0.25">
      <c r="AA150" s="1"/>
      <c r="AB150" s="1"/>
      <c r="AC150" s="302" t="s">
        <v>387</v>
      </c>
      <c r="AD150" s="302" t="s">
        <v>389</v>
      </c>
      <c r="AE150" s="302" t="s">
        <v>123</v>
      </c>
      <c r="AF150" s="303">
        <v>921722928</v>
      </c>
      <c r="AG150" s="302" t="s">
        <v>308</v>
      </c>
      <c r="AH150" s="302">
        <v>1</v>
      </c>
      <c r="AI150" s="302" t="s">
        <v>110</v>
      </c>
      <c r="AJ150" s="302">
        <v>1000</v>
      </c>
      <c r="AK150" s="302" t="s">
        <v>181</v>
      </c>
      <c r="AL150" s="302" t="s">
        <v>388</v>
      </c>
      <c r="AM150" s="302"/>
    </row>
    <row r="151" spans="27:39" x14ac:dyDescent="0.25">
      <c r="AA151" s="1"/>
      <c r="AB151" s="1"/>
      <c r="AC151" s="302" t="s">
        <v>387</v>
      </c>
      <c r="AD151" s="302" t="s">
        <v>390</v>
      </c>
      <c r="AE151" s="302" t="s">
        <v>123</v>
      </c>
      <c r="AF151" s="303">
        <v>921722944</v>
      </c>
      <c r="AG151" s="302" t="s">
        <v>308</v>
      </c>
      <c r="AH151" s="302">
        <v>1</v>
      </c>
      <c r="AI151" s="302" t="s">
        <v>110</v>
      </c>
      <c r="AJ151" s="302">
        <v>500</v>
      </c>
      <c r="AK151" s="302" t="s">
        <v>181</v>
      </c>
      <c r="AL151" s="302" t="s">
        <v>388</v>
      </c>
      <c r="AM151" s="302"/>
    </row>
    <row r="152" spans="27:39" x14ac:dyDescent="0.25">
      <c r="AA152" s="1"/>
      <c r="AB152" s="1"/>
      <c r="AC152" s="302" t="s">
        <v>387</v>
      </c>
      <c r="AD152" s="302" t="s">
        <v>391</v>
      </c>
      <c r="AE152" s="302" t="s">
        <v>123</v>
      </c>
      <c r="AF152" s="303">
        <v>921722868</v>
      </c>
      <c r="AG152" s="302" t="s">
        <v>308</v>
      </c>
      <c r="AH152" s="302">
        <v>1</v>
      </c>
      <c r="AI152" s="302" t="s">
        <v>110</v>
      </c>
      <c r="AJ152" s="302">
        <v>1000</v>
      </c>
      <c r="AK152" s="302" t="s">
        <v>181</v>
      </c>
      <c r="AL152" s="302" t="s">
        <v>388</v>
      </c>
      <c r="AM152" s="302"/>
    </row>
    <row r="153" spans="27:39" x14ac:dyDescent="0.25">
      <c r="AA153" s="1"/>
      <c r="AB153" s="1"/>
      <c r="AC153" s="302" t="s">
        <v>387</v>
      </c>
      <c r="AD153" s="302" t="s">
        <v>392</v>
      </c>
      <c r="AE153" s="302" t="s">
        <v>123</v>
      </c>
      <c r="AF153" s="303">
        <v>920279035</v>
      </c>
      <c r="AG153" s="302" t="s">
        <v>308</v>
      </c>
      <c r="AH153" s="302">
        <v>1</v>
      </c>
      <c r="AI153" s="302" t="s">
        <v>110</v>
      </c>
      <c r="AJ153" s="302">
        <v>500</v>
      </c>
      <c r="AK153" s="302" t="s">
        <v>181</v>
      </c>
      <c r="AL153" s="302" t="s">
        <v>388</v>
      </c>
      <c r="AM153" s="302"/>
    </row>
    <row r="154" spans="27:39" x14ac:dyDescent="0.25">
      <c r="AA154" s="1"/>
      <c r="AB154" s="1"/>
      <c r="AC154" s="302" t="s">
        <v>387</v>
      </c>
      <c r="AD154" s="302" t="s">
        <v>393</v>
      </c>
      <c r="AE154" s="302" t="s">
        <v>123</v>
      </c>
      <c r="AF154" s="303" t="s">
        <v>394</v>
      </c>
      <c r="AG154" s="302" t="s">
        <v>308</v>
      </c>
      <c r="AH154" s="302">
        <v>1</v>
      </c>
      <c r="AI154" s="302" t="s">
        <v>110</v>
      </c>
      <c r="AJ154" s="302">
        <v>250</v>
      </c>
      <c r="AK154" s="302" t="s">
        <v>181</v>
      </c>
      <c r="AL154" s="302" t="s">
        <v>388</v>
      </c>
      <c r="AM154" s="302"/>
    </row>
    <row r="155" spans="27:39" x14ac:dyDescent="0.25">
      <c r="AA155" s="1"/>
      <c r="AB155" s="1"/>
      <c r="AC155" s="302" t="s">
        <v>387</v>
      </c>
      <c r="AD155" s="302" t="s">
        <v>395</v>
      </c>
      <c r="AE155" s="302" t="s">
        <v>123</v>
      </c>
      <c r="AF155" s="303">
        <v>920279033</v>
      </c>
      <c r="AG155" s="302" t="s">
        <v>308</v>
      </c>
      <c r="AH155" s="302">
        <v>1</v>
      </c>
      <c r="AI155" s="302" t="s">
        <v>110</v>
      </c>
      <c r="AJ155" s="302">
        <v>500</v>
      </c>
      <c r="AK155" s="302" t="s">
        <v>181</v>
      </c>
      <c r="AL155" s="302" t="s">
        <v>388</v>
      </c>
      <c r="AM155" s="302"/>
    </row>
    <row r="156" spans="27:39" x14ac:dyDescent="0.25">
      <c r="AA156" s="1"/>
      <c r="AB156" s="1"/>
      <c r="AC156" s="302"/>
      <c r="AD156" s="302"/>
      <c r="AE156" s="302"/>
      <c r="AF156" s="303"/>
      <c r="AG156" s="302"/>
      <c r="AH156" s="302"/>
      <c r="AI156" s="302"/>
      <c r="AJ156" s="302"/>
      <c r="AK156" s="302"/>
      <c r="AL156" s="302"/>
      <c r="AM156" s="302"/>
    </row>
    <row r="157" spans="27:39" x14ac:dyDescent="0.25">
      <c r="AA157" s="1"/>
      <c r="AB157" s="1"/>
      <c r="AC157" s="302"/>
      <c r="AD157" s="302"/>
      <c r="AE157" s="302"/>
      <c r="AF157" s="303"/>
      <c r="AG157" s="302"/>
      <c r="AH157" s="302"/>
      <c r="AI157" s="302"/>
      <c r="AJ157" s="302"/>
      <c r="AK157" s="302"/>
      <c r="AL157" s="302"/>
      <c r="AM157" s="302"/>
    </row>
    <row r="158" spans="27:39" x14ac:dyDescent="0.25">
      <c r="AA158" s="1"/>
      <c r="AB158" s="1"/>
      <c r="AC158" s="302"/>
      <c r="AD158" s="302"/>
      <c r="AE158" s="302"/>
      <c r="AF158" s="303"/>
      <c r="AG158" s="302"/>
      <c r="AH158" s="302"/>
      <c r="AI158" s="302"/>
      <c r="AJ158" s="302"/>
      <c r="AK158" s="302"/>
      <c r="AL158" s="302"/>
      <c r="AM158" s="302"/>
    </row>
    <row r="159" spans="27:39" x14ac:dyDescent="0.25">
      <c r="AA159" s="1"/>
      <c r="AB159" s="1"/>
      <c r="AC159" s="302" t="s">
        <v>396</v>
      </c>
      <c r="AD159" s="302" t="s">
        <v>107</v>
      </c>
      <c r="AE159" s="302" t="s">
        <v>108</v>
      </c>
      <c r="AF159" s="303"/>
      <c r="AG159" s="302"/>
      <c r="AH159" s="302">
        <v>2</v>
      </c>
      <c r="AI159" s="302" t="s">
        <v>110</v>
      </c>
      <c r="AJ159" s="302"/>
      <c r="AK159" s="302" t="s">
        <v>373</v>
      </c>
      <c r="AL159" s="302" t="s">
        <v>397</v>
      </c>
      <c r="AM159" s="302"/>
    </row>
    <row r="160" spans="27:39" x14ac:dyDescent="0.25">
      <c r="AA160" s="1"/>
      <c r="AB160" s="1"/>
      <c r="AC160" s="302" t="s">
        <v>396</v>
      </c>
      <c r="AD160" s="302" t="s">
        <v>398</v>
      </c>
      <c r="AE160" s="302" t="s">
        <v>108</v>
      </c>
      <c r="AF160" s="303" t="s">
        <v>399</v>
      </c>
      <c r="AG160" s="302" t="s">
        <v>153</v>
      </c>
      <c r="AH160" s="302">
        <v>2</v>
      </c>
      <c r="AI160" s="302" t="s">
        <v>110</v>
      </c>
      <c r="AJ160" s="302">
        <v>15</v>
      </c>
      <c r="AK160" s="302" t="s">
        <v>373</v>
      </c>
      <c r="AL160" s="302" t="s">
        <v>397</v>
      </c>
      <c r="AM160" s="302"/>
    </row>
    <row r="161" spans="27:39" x14ac:dyDescent="0.25">
      <c r="AA161" s="1"/>
      <c r="AB161" s="1"/>
      <c r="AC161" s="302" t="s">
        <v>396</v>
      </c>
      <c r="AD161" s="302" t="s">
        <v>400</v>
      </c>
      <c r="AE161" s="302" t="s">
        <v>401</v>
      </c>
      <c r="AF161" s="303" t="s">
        <v>402</v>
      </c>
      <c r="AG161" s="302" t="s">
        <v>153</v>
      </c>
      <c r="AH161" s="302">
        <v>1</v>
      </c>
      <c r="AI161" s="302" t="s">
        <v>110</v>
      </c>
      <c r="AJ161" s="302">
        <v>15</v>
      </c>
      <c r="AK161" s="302" t="s">
        <v>373</v>
      </c>
      <c r="AL161" s="302" t="s">
        <v>397</v>
      </c>
      <c r="AM161" s="302"/>
    </row>
    <row r="162" spans="27:39" x14ac:dyDescent="0.25">
      <c r="AA162" s="1"/>
      <c r="AB162" s="1"/>
      <c r="AC162" s="302" t="s">
        <v>396</v>
      </c>
      <c r="AD162" s="302" t="s">
        <v>403</v>
      </c>
      <c r="AE162" s="302" t="s">
        <v>401</v>
      </c>
      <c r="AF162" s="303" t="s">
        <v>404</v>
      </c>
      <c r="AG162" s="302" t="s">
        <v>153</v>
      </c>
      <c r="AH162" s="302">
        <v>1</v>
      </c>
      <c r="AI162" s="302" t="s">
        <v>110</v>
      </c>
      <c r="AJ162" s="302">
        <v>30</v>
      </c>
      <c r="AK162" s="302" t="s">
        <v>154</v>
      </c>
      <c r="AL162" s="302" t="s">
        <v>397</v>
      </c>
      <c r="AM162" s="302"/>
    </row>
    <row r="163" spans="27:39" x14ac:dyDescent="0.25">
      <c r="AA163" s="1"/>
      <c r="AB163" s="1"/>
      <c r="AC163" s="302" t="s">
        <v>396</v>
      </c>
      <c r="AD163" s="302" t="s">
        <v>405</v>
      </c>
      <c r="AE163" s="302" t="s">
        <v>401</v>
      </c>
      <c r="AF163" s="303" t="s">
        <v>406</v>
      </c>
      <c r="AG163" s="302" t="s">
        <v>153</v>
      </c>
      <c r="AH163" s="302">
        <v>1</v>
      </c>
      <c r="AI163" s="302" t="s">
        <v>110</v>
      </c>
      <c r="AJ163" s="302">
        <v>15</v>
      </c>
      <c r="AK163" s="302" t="s">
        <v>373</v>
      </c>
      <c r="AL163" s="302" t="s">
        <v>397</v>
      </c>
      <c r="AM163" s="302"/>
    </row>
    <row r="164" spans="27:39" x14ac:dyDescent="0.25">
      <c r="AA164" s="1"/>
      <c r="AB164" s="1"/>
      <c r="AC164" s="302" t="s">
        <v>396</v>
      </c>
      <c r="AD164" s="302" t="s">
        <v>407</v>
      </c>
      <c r="AE164" s="302" t="s">
        <v>401</v>
      </c>
      <c r="AF164" s="303" t="s">
        <v>408</v>
      </c>
      <c r="AG164" s="302" t="s">
        <v>153</v>
      </c>
      <c r="AH164" s="302">
        <v>1</v>
      </c>
      <c r="AI164" s="302" t="s">
        <v>110</v>
      </c>
      <c r="AJ164" s="302">
        <v>15</v>
      </c>
      <c r="AK164" s="302" t="s">
        <v>373</v>
      </c>
      <c r="AL164" s="302" t="s">
        <v>397</v>
      </c>
      <c r="AM164" s="302"/>
    </row>
    <row r="165" spans="27:39" x14ac:dyDescent="0.25">
      <c r="AA165" s="1"/>
      <c r="AB165" s="1"/>
      <c r="AC165" s="302" t="s">
        <v>396</v>
      </c>
      <c r="AD165" s="302" t="s">
        <v>409</v>
      </c>
      <c r="AE165" s="302" t="s">
        <v>108</v>
      </c>
      <c r="AF165" s="303"/>
      <c r="AG165" s="302" t="s">
        <v>153</v>
      </c>
      <c r="AH165" s="302">
        <v>1</v>
      </c>
      <c r="AI165" s="302" t="s">
        <v>110</v>
      </c>
      <c r="AJ165" s="302">
        <v>30</v>
      </c>
      <c r="AK165" s="302" t="s">
        <v>154</v>
      </c>
      <c r="AL165" s="302" t="s">
        <v>397</v>
      </c>
      <c r="AM165" s="302"/>
    </row>
    <row r="166" spans="27:39" x14ac:dyDescent="0.25">
      <c r="AA166" s="1"/>
      <c r="AB166" s="1"/>
      <c r="AC166" s="302" t="s">
        <v>396</v>
      </c>
      <c r="AD166" s="302" t="s">
        <v>410</v>
      </c>
      <c r="AE166" s="302" t="s">
        <v>108</v>
      </c>
      <c r="AF166" s="303" t="s">
        <v>411</v>
      </c>
      <c r="AG166" s="302" t="s">
        <v>153</v>
      </c>
      <c r="AH166" s="302">
        <v>1</v>
      </c>
      <c r="AI166" s="302" t="s">
        <v>110</v>
      </c>
      <c r="AJ166" s="302">
        <v>15</v>
      </c>
      <c r="AK166" s="302" t="s">
        <v>373</v>
      </c>
      <c r="AL166" s="302" t="s">
        <v>397</v>
      </c>
      <c r="AM166" s="302"/>
    </row>
    <row r="167" spans="27:39" x14ac:dyDescent="0.25">
      <c r="AA167" s="1"/>
      <c r="AB167" s="1"/>
      <c r="AC167" s="302" t="s">
        <v>396</v>
      </c>
      <c r="AD167" s="302" t="s">
        <v>412</v>
      </c>
      <c r="AE167" s="302" t="s">
        <v>108</v>
      </c>
      <c r="AF167" s="303" t="s">
        <v>413</v>
      </c>
      <c r="AG167" s="302" t="s">
        <v>153</v>
      </c>
      <c r="AH167" s="302">
        <v>1</v>
      </c>
      <c r="AI167" s="302" t="s">
        <v>110</v>
      </c>
      <c r="AJ167" s="302">
        <v>15</v>
      </c>
      <c r="AK167" s="302" t="s">
        <v>373</v>
      </c>
      <c r="AL167" s="302" t="s">
        <v>397</v>
      </c>
      <c r="AM167" s="302"/>
    </row>
    <row r="168" spans="27:39" x14ac:dyDescent="0.25">
      <c r="AA168" s="1"/>
      <c r="AB168" s="1"/>
      <c r="AC168" s="302" t="s">
        <v>396</v>
      </c>
      <c r="AD168" s="302" t="s">
        <v>414</v>
      </c>
      <c r="AE168" s="302" t="s">
        <v>108</v>
      </c>
      <c r="AF168" s="303" t="s">
        <v>415</v>
      </c>
      <c r="AG168" s="302" t="s">
        <v>153</v>
      </c>
      <c r="AH168" s="302">
        <v>1</v>
      </c>
      <c r="AI168" s="302" t="s">
        <v>110</v>
      </c>
      <c r="AJ168" s="302">
        <v>15</v>
      </c>
      <c r="AK168" s="302" t="s">
        <v>373</v>
      </c>
      <c r="AL168" s="302" t="s">
        <v>416</v>
      </c>
      <c r="AM168" s="302"/>
    </row>
    <row r="169" spans="27:39" x14ac:dyDescent="0.25">
      <c r="AA169" s="1"/>
      <c r="AB169" s="1"/>
      <c r="AC169" s="302" t="s">
        <v>396</v>
      </c>
      <c r="AD169" s="302" t="s">
        <v>417</v>
      </c>
      <c r="AE169" s="302" t="s">
        <v>108</v>
      </c>
      <c r="AF169" s="303" t="s">
        <v>418</v>
      </c>
      <c r="AG169" s="302" t="s">
        <v>153</v>
      </c>
      <c r="AH169" s="302">
        <v>1</v>
      </c>
      <c r="AI169" s="302" t="s">
        <v>110</v>
      </c>
      <c r="AJ169" s="302">
        <v>15</v>
      </c>
      <c r="AK169" s="302" t="s">
        <v>373</v>
      </c>
      <c r="AL169" s="302" t="s">
        <v>397</v>
      </c>
      <c r="AM169" s="302"/>
    </row>
    <row r="170" spans="27:39" x14ac:dyDescent="0.25">
      <c r="AA170" s="1"/>
      <c r="AB170" s="1"/>
      <c r="AC170" s="302" t="s">
        <v>396</v>
      </c>
      <c r="AD170" s="302" t="s">
        <v>419</v>
      </c>
      <c r="AE170" s="302" t="s">
        <v>123</v>
      </c>
      <c r="AF170" s="303" t="s">
        <v>420</v>
      </c>
      <c r="AG170" s="302" t="s">
        <v>153</v>
      </c>
      <c r="AH170" s="302">
        <v>1</v>
      </c>
      <c r="AI170" s="302" t="s">
        <v>110</v>
      </c>
      <c r="AJ170" s="302">
        <v>30</v>
      </c>
      <c r="AK170" s="302" t="s">
        <v>154</v>
      </c>
      <c r="AL170" s="302" t="s">
        <v>397</v>
      </c>
      <c r="AM170" s="302"/>
    </row>
    <row r="171" spans="27:39" x14ac:dyDescent="0.25">
      <c r="AA171" s="1"/>
      <c r="AB171" s="1"/>
      <c r="AC171" s="302" t="s">
        <v>396</v>
      </c>
      <c r="AD171" s="302" t="s">
        <v>421</v>
      </c>
      <c r="AE171" s="302" t="s">
        <v>123</v>
      </c>
      <c r="AF171" s="303" t="s">
        <v>422</v>
      </c>
      <c r="AG171" s="302" t="s">
        <v>153</v>
      </c>
      <c r="AH171" s="302">
        <v>1</v>
      </c>
      <c r="AI171" s="302" t="s">
        <v>110</v>
      </c>
      <c r="AJ171" s="302">
        <v>15</v>
      </c>
      <c r="AK171" s="302" t="s">
        <v>373</v>
      </c>
      <c r="AL171" s="302" t="s">
        <v>397</v>
      </c>
      <c r="AM171" s="302"/>
    </row>
    <row r="172" spans="27:39" x14ac:dyDescent="0.25">
      <c r="AA172" s="1"/>
      <c r="AB172" s="1"/>
      <c r="AC172" s="302" t="s">
        <v>396</v>
      </c>
      <c r="AD172" s="302" t="s">
        <v>423</v>
      </c>
      <c r="AE172" s="302" t="s">
        <v>123</v>
      </c>
      <c r="AF172" s="303" t="s">
        <v>424</v>
      </c>
      <c r="AG172" s="302" t="s">
        <v>153</v>
      </c>
      <c r="AH172" s="302">
        <v>1</v>
      </c>
      <c r="AI172" s="302" t="s">
        <v>110</v>
      </c>
      <c r="AJ172" s="302">
        <v>30</v>
      </c>
      <c r="AK172" s="302" t="s">
        <v>154</v>
      </c>
      <c r="AL172" s="302" t="s">
        <v>397</v>
      </c>
      <c r="AM172" s="302"/>
    </row>
    <row r="173" spans="27:39" x14ac:dyDescent="0.25">
      <c r="AA173" s="1"/>
      <c r="AB173" s="1"/>
      <c r="AC173" s="302" t="s">
        <v>396</v>
      </c>
      <c r="AD173" s="302" t="s">
        <v>425</v>
      </c>
      <c r="AE173" s="302" t="s">
        <v>123</v>
      </c>
      <c r="AF173" s="303" t="s">
        <v>426</v>
      </c>
      <c r="AG173" s="302" t="s">
        <v>153</v>
      </c>
      <c r="AH173" s="302">
        <v>1</v>
      </c>
      <c r="AI173" s="302" t="s">
        <v>110</v>
      </c>
      <c r="AJ173" s="302">
        <v>30</v>
      </c>
      <c r="AK173" s="302" t="s">
        <v>154</v>
      </c>
      <c r="AL173" s="302" t="s">
        <v>397</v>
      </c>
      <c r="AM173" s="302"/>
    </row>
    <row r="174" spans="27:39" x14ac:dyDescent="0.25">
      <c r="AA174" s="1"/>
      <c r="AB174" s="1"/>
      <c r="AC174" s="302" t="s">
        <v>396</v>
      </c>
      <c r="AD174" s="302" t="s">
        <v>427</v>
      </c>
      <c r="AE174" s="302" t="s">
        <v>123</v>
      </c>
      <c r="AF174" s="303" t="s">
        <v>424</v>
      </c>
      <c r="AG174" s="302" t="s">
        <v>153</v>
      </c>
      <c r="AH174" s="302">
        <v>1</v>
      </c>
      <c r="AI174" s="302" t="s">
        <v>110</v>
      </c>
      <c r="AJ174" s="302">
        <v>30</v>
      </c>
      <c r="AK174" s="302" t="s">
        <v>154</v>
      </c>
      <c r="AL174" s="302" t="s">
        <v>397</v>
      </c>
      <c r="AM174" s="302"/>
    </row>
    <row r="175" spans="27:39" x14ac:dyDescent="0.25">
      <c r="AA175" s="1"/>
      <c r="AB175" s="1"/>
      <c r="AC175" s="302" t="s">
        <v>396</v>
      </c>
      <c r="AD175" s="304" t="s">
        <v>428</v>
      </c>
      <c r="AE175" s="302" t="s">
        <v>108</v>
      </c>
      <c r="AF175" s="303" t="s">
        <v>429</v>
      </c>
      <c r="AG175" s="302" t="s">
        <v>382</v>
      </c>
      <c r="AH175" s="302">
        <v>1</v>
      </c>
      <c r="AI175" s="302" t="s">
        <v>110</v>
      </c>
      <c r="AJ175" s="302">
        <v>24</v>
      </c>
      <c r="AK175" s="302" t="s">
        <v>154</v>
      </c>
      <c r="AL175" s="302" t="s">
        <v>430</v>
      </c>
      <c r="AM175" s="302"/>
    </row>
    <row r="176" spans="27:39" x14ac:dyDescent="0.25">
      <c r="AA176" s="1"/>
      <c r="AB176" s="1"/>
      <c r="AC176" s="302" t="s">
        <v>396</v>
      </c>
      <c r="AD176" s="304" t="s">
        <v>431</v>
      </c>
      <c r="AE176" s="302" t="s">
        <v>108</v>
      </c>
      <c r="AF176" s="303" t="s">
        <v>429</v>
      </c>
      <c r="AG176" s="302" t="s">
        <v>382</v>
      </c>
      <c r="AH176" s="302">
        <v>1</v>
      </c>
      <c r="AI176" s="302" t="s">
        <v>110</v>
      </c>
      <c r="AJ176" s="302">
        <v>24</v>
      </c>
      <c r="AK176" s="302" t="s">
        <v>154</v>
      </c>
      <c r="AL176" s="302" t="s">
        <v>430</v>
      </c>
      <c r="AM176" s="302"/>
    </row>
    <row r="177" spans="27:39" x14ac:dyDescent="0.25">
      <c r="AA177" s="1"/>
      <c r="AB177" s="1"/>
      <c r="AC177" s="302" t="s">
        <v>396</v>
      </c>
      <c r="AD177" s="304" t="s">
        <v>432</v>
      </c>
      <c r="AE177" s="302" t="s">
        <v>108</v>
      </c>
      <c r="AF177" s="303" t="s">
        <v>429</v>
      </c>
      <c r="AG177" s="302" t="s">
        <v>382</v>
      </c>
      <c r="AH177" s="302">
        <v>1</v>
      </c>
      <c r="AI177" s="302" t="s">
        <v>110</v>
      </c>
      <c r="AJ177" s="302">
        <v>24</v>
      </c>
      <c r="AK177" s="302" t="s">
        <v>154</v>
      </c>
      <c r="AL177" s="302" t="s">
        <v>430</v>
      </c>
      <c r="AM177" s="302"/>
    </row>
    <row r="178" spans="27:39" x14ac:dyDescent="0.25">
      <c r="AA178" s="1"/>
      <c r="AB178" s="1"/>
      <c r="AC178" s="302"/>
      <c r="AD178" s="304"/>
      <c r="AE178" s="302"/>
      <c r="AF178" s="303"/>
      <c r="AG178" s="302"/>
      <c r="AH178" s="302"/>
      <c r="AI178" s="302"/>
      <c r="AJ178" s="302"/>
      <c r="AK178" s="302"/>
      <c r="AL178" s="302"/>
      <c r="AM178" s="302"/>
    </row>
    <row r="179" spans="27:39" x14ac:dyDescent="0.25">
      <c r="AA179" s="1"/>
      <c r="AB179" s="1"/>
      <c r="AC179" s="302"/>
      <c r="AD179" s="304"/>
      <c r="AE179" s="302"/>
      <c r="AF179" s="303"/>
      <c r="AG179" s="302"/>
      <c r="AH179" s="302"/>
      <c r="AI179" s="302"/>
      <c r="AJ179" s="302"/>
      <c r="AK179" s="302"/>
      <c r="AL179" s="302"/>
      <c r="AM179" s="302"/>
    </row>
    <row r="180" spans="27:39" x14ac:dyDescent="0.25">
      <c r="AA180" s="1"/>
      <c r="AB180" s="1"/>
      <c r="AC180" s="302"/>
      <c r="AD180" s="302"/>
      <c r="AE180" s="302"/>
      <c r="AF180" s="303"/>
      <c r="AG180" s="302"/>
      <c r="AH180" s="302"/>
      <c r="AI180" s="302"/>
      <c r="AJ180" s="302"/>
      <c r="AK180" s="302"/>
      <c r="AL180" s="302"/>
      <c r="AM180" s="302"/>
    </row>
    <row r="181" spans="27:39" x14ac:dyDescent="0.25">
      <c r="AA181" s="1"/>
      <c r="AB181" s="1"/>
      <c r="AC181" s="302" t="s">
        <v>433</v>
      </c>
      <c r="AD181" s="302" t="s">
        <v>107</v>
      </c>
      <c r="AE181" s="302" t="s">
        <v>108</v>
      </c>
      <c r="AF181" s="303"/>
      <c r="AG181" s="302"/>
      <c r="AH181" s="302">
        <v>1</v>
      </c>
      <c r="AI181" s="302" t="s">
        <v>111</v>
      </c>
      <c r="AJ181" s="302">
        <v>1</v>
      </c>
      <c r="AK181" s="302" t="s">
        <v>111</v>
      </c>
      <c r="AL181" s="302" t="s">
        <v>259</v>
      </c>
      <c r="AM181" s="302"/>
    </row>
    <row r="182" spans="27:39" x14ac:dyDescent="0.25">
      <c r="AA182" s="1"/>
      <c r="AB182" s="1"/>
      <c r="AC182" s="302" t="s">
        <v>433</v>
      </c>
      <c r="AD182" s="302" t="s">
        <v>434</v>
      </c>
      <c r="AE182" s="302" t="s">
        <v>108</v>
      </c>
      <c r="AF182" s="303" t="s">
        <v>435</v>
      </c>
      <c r="AG182" s="302" t="s">
        <v>153</v>
      </c>
      <c r="AH182" s="302">
        <v>1</v>
      </c>
      <c r="AI182" s="302" t="s">
        <v>111</v>
      </c>
      <c r="AJ182" s="302">
        <v>1</v>
      </c>
      <c r="AK182" s="302" t="s">
        <v>111</v>
      </c>
      <c r="AL182" s="302" t="s">
        <v>259</v>
      </c>
      <c r="AM182" s="302"/>
    </row>
    <row r="183" spans="27:39" x14ac:dyDescent="0.25">
      <c r="AA183" s="1"/>
      <c r="AB183" s="1"/>
      <c r="AC183" s="302" t="s">
        <v>433</v>
      </c>
      <c r="AD183" s="302" t="s">
        <v>436</v>
      </c>
      <c r="AE183" s="302" t="s">
        <v>108</v>
      </c>
      <c r="AF183" s="303" t="s">
        <v>437</v>
      </c>
      <c r="AG183" s="302" t="s">
        <v>153</v>
      </c>
      <c r="AH183" s="302">
        <v>1</v>
      </c>
      <c r="AI183" s="302" t="s">
        <v>111</v>
      </c>
      <c r="AJ183" s="302">
        <v>1</v>
      </c>
      <c r="AK183" s="302" t="s">
        <v>111</v>
      </c>
      <c r="AL183" s="302" t="s">
        <v>259</v>
      </c>
      <c r="AM183" s="302"/>
    </row>
    <row r="184" spans="27:39" x14ac:dyDescent="0.25">
      <c r="AA184" s="1"/>
      <c r="AB184" s="1"/>
      <c r="AC184" s="302" t="s">
        <v>433</v>
      </c>
      <c r="AD184" s="302" t="s">
        <v>438</v>
      </c>
      <c r="AE184" s="302" t="s">
        <v>108</v>
      </c>
      <c r="AF184" s="303" t="s">
        <v>439</v>
      </c>
      <c r="AG184" s="302" t="s">
        <v>153</v>
      </c>
      <c r="AH184" s="302">
        <v>1</v>
      </c>
      <c r="AI184" s="302" t="s">
        <v>111</v>
      </c>
      <c r="AJ184" s="302">
        <v>1</v>
      </c>
      <c r="AK184" s="302" t="s">
        <v>111</v>
      </c>
      <c r="AL184" s="302" t="s">
        <v>259</v>
      </c>
      <c r="AM184" s="302"/>
    </row>
    <row r="185" spans="27:39" x14ac:dyDescent="0.25">
      <c r="AA185" s="1"/>
      <c r="AB185" s="1"/>
      <c r="AC185" s="302" t="s">
        <v>433</v>
      </c>
      <c r="AD185" s="302" t="s">
        <v>440</v>
      </c>
      <c r="AE185" s="302" t="s">
        <v>108</v>
      </c>
      <c r="AF185" s="303" t="s">
        <v>441</v>
      </c>
      <c r="AG185" s="302" t="s">
        <v>153</v>
      </c>
      <c r="AH185" s="302">
        <v>1</v>
      </c>
      <c r="AI185" s="302" t="s">
        <v>111</v>
      </c>
      <c r="AJ185" s="302">
        <v>1</v>
      </c>
      <c r="AK185" s="302" t="s">
        <v>111</v>
      </c>
      <c r="AL185" s="302" t="s">
        <v>259</v>
      </c>
      <c r="AM185" s="302"/>
    </row>
    <row r="186" spans="27:39" x14ac:dyDescent="0.25">
      <c r="AA186" s="1"/>
      <c r="AB186" s="1"/>
      <c r="AC186" s="302" t="s">
        <v>433</v>
      </c>
      <c r="AD186" s="302" t="s">
        <v>442</v>
      </c>
      <c r="AE186" s="302" t="s">
        <v>108</v>
      </c>
      <c r="AF186" s="303" t="s">
        <v>443</v>
      </c>
      <c r="AG186" s="302" t="s">
        <v>153</v>
      </c>
      <c r="AH186" s="302">
        <v>1</v>
      </c>
      <c r="AI186" s="302" t="s">
        <v>111</v>
      </c>
      <c r="AJ186" s="302">
        <v>1</v>
      </c>
      <c r="AK186" s="302" t="s">
        <v>111</v>
      </c>
      <c r="AL186" s="302" t="s">
        <v>259</v>
      </c>
      <c r="AM186" s="302"/>
    </row>
    <row r="187" spans="27:39" x14ac:dyDescent="0.25">
      <c r="AA187" s="1"/>
      <c r="AB187" s="1"/>
      <c r="AC187" s="302" t="s">
        <v>433</v>
      </c>
      <c r="AD187" s="302" t="s">
        <v>444</v>
      </c>
      <c r="AE187" s="302" t="s">
        <v>108</v>
      </c>
      <c r="AF187" s="303" t="s">
        <v>445</v>
      </c>
      <c r="AG187" s="302" t="s">
        <v>153</v>
      </c>
      <c r="AH187" s="302">
        <v>1</v>
      </c>
      <c r="AI187" s="302" t="s">
        <v>111</v>
      </c>
      <c r="AJ187" s="302">
        <v>1</v>
      </c>
      <c r="AK187" s="302" t="s">
        <v>111</v>
      </c>
      <c r="AL187" s="302" t="s">
        <v>259</v>
      </c>
      <c r="AM187" s="302"/>
    </row>
    <row r="188" spans="27:39" x14ac:dyDescent="0.25">
      <c r="AA188" s="1"/>
      <c r="AB188" s="1"/>
      <c r="AC188" s="302" t="s">
        <v>433</v>
      </c>
      <c r="AD188" s="302" t="s">
        <v>446</v>
      </c>
      <c r="AE188" s="302" t="s">
        <v>108</v>
      </c>
      <c r="AF188" s="303" t="s">
        <v>447</v>
      </c>
      <c r="AG188" s="302" t="s">
        <v>153</v>
      </c>
      <c r="AH188" s="302">
        <v>1</v>
      </c>
      <c r="AI188" s="302" t="s">
        <v>111</v>
      </c>
      <c r="AJ188" s="302">
        <v>1</v>
      </c>
      <c r="AK188" s="302" t="s">
        <v>111</v>
      </c>
      <c r="AL188" s="302" t="s">
        <v>259</v>
      </c>
      <c r="AM188" s="302"/>
    </row>
    <row r="189" spans="27:39" x14ac:dyDescent="0.25">
      <c r="AA189" s="1"/>
      <c r="AB189" s="1"/>
      <c r="AC189" s="302" t="s">
        <v>433</v>
      </c>
      <c r="AD189" s="302" t="s">
        <v>448</v>
      </c>
      <c r="AE189" s="302" t="s">
        <v>108</v>
      </c>
      <c r="AF189" s="303" t="s">
        <v>449</v>
      </c>
      <c r="AG189" s="302" t="s">
        <v>153</v>
      </c>
      <c r="AH189" s="302">
        <v>1</v>
      </c>
      <c r="AI189" s="302" t="s">
        <v>111</v>
      </c>
      <c r="AJ189" s="302">
        <v>1</v>
      </c>
      <c r="AK189" s="302" t="s">
        <v>111</v>
      </c>
      <c r="AL189" s="302" t="s">
        <v>259</v>
      </c>
      <c r="AM189" s="302"/>
    </row>
    <row r="190" spans="27:39" x14ac:dyDescent="0.25">
      <c r="AA190" s="1"/>
      <c r="AB190" s="1"/>
      <c r="AC190" s="302" t="s">
        <v>433</v>
      </c>
      <c r="AD190" s="302" t="s">
        <v>450</v>
      </c>
      <c r="AE190" s="302" t="s">
        <v>108</v>
      </c>
      <c r="AF190" s="303" t="s">
        <v>451</v>
      </c>
      <c r="AG190" s="302" t="s">
        <v>153</v>
      </c>
      <c r="AH190" s="302">
        <v>1</v>
      </c>
      <c r="AI190" s="302" t="s">
        <v>111</v>
      </c>
      <c r="AJ190" s="302">
        <v>1</v>
      </c>
      <c r="AK190" s="302" t="s">
        <v>111</v>
      </c>
      <c r="AL190" s="302" t="s">
        <v>259</v>
      </c>
      <c r="AM190" s="302"/>
    </row>
    <row r="191" spans="27:39" x14ac:dyDescent="0.25">
      <c r="AA191" s="1"/>
      <c r="AB191" s="1"/>
      <c r="AC191" s="302" t="s">
        <v>433</v>
      </c>
      <c r="AD191" s="302" t="s">
        <v>452</v>
      </c>
      <c r="AE191" s="302" t="s">
        <v>108</v>
      </c>
      <c r="AF191" s="303" t="s">
        <v>453</v>
      </c>
      <c r="AG191" s="302" t="s">
        <v>153</v>
      </c>
      <c r="AH191" s="302">
        <v>1</v>
      </c>
      <c r="AI191" s="302" t="s">
        <v>111</v>
      </c>
      <c r="AJ191" s="302">
        <v>1</v>
      </c>
      <c r="AK191" s="302" t="s">
        <v>111</v>
      </c>
      <c r="AL191" s="302" t="s">
        <v>259</v>
      </c>
      <c r="AM191" s="302"/>
    </row>
    <row r="192" spans="27:39" x14ac:dyDescent="0.25">
      <c r="AA192" s="1"/>
      <c r="AB192" s="1"/>
      <c r="AC192" s="302" t="s">
        <v>433</v>
      </c>
      <c r="AD192" s="302" t="s">
        <v>454</v>
      </c>
      <c r="AE192" s="302" t="s">
        <v>108</v>
      </c>
      <c r="AF192" s="303" t="s">
        <v>455</v>
      </c>
      <c r="AG192" s="302" t="s">
        <v>153</v>
      </c>
      <c r="AH192" s="302">
        <v>1</v>
      </c>
      <c r="AI192" s="302" t="s">
        <v>111</v>
      </c>
      <c r="AJ192" s="302">
        <v>1</v>
      </c>
      <c r="AK192" s="302" t="s">
        <v>111</v>
      </c>
      <c r="AL192" s="302" t="s">
        <v>259</v>
      </c>
      <c r="AM192" s="302"/>
    </row>
    <row r="193" spans="27:39" x14ac:dyDescent="0.25">
      <c r="AA193" s="1"/>
      <c r="AB193" s="1"/>
      <c r="AC193" s="302" t="s">
        <v>433</v>
      </c>
      <c r="AD193" s="302" t="s">
        <v>456</v>
      </c>
      <c r="AE193" s="302" t="s">
        <v>108</v>
      </c>
      <c r="AF193" s="303" t="s">
        <v>457</v>
      </c>
      <c r="AG193" s="302" t="s">
        <v>153</v>
      </c>
      <c r="AH193" s="302">
        <v>1</v>
      </c>
      <c r="AI193" s="302" t="s">
        <v>111</v>
      </c>
      <c r="AJ193" s="302">
        <v>1</v>
      </c>
      <c r="AK193" s="302" t="s">
        <v>111</v>
      </c>
      <c r="AL193" s="302" t="s">
        <v>259</v>
      </c>
      <c r="AM193" s="302"/>
    </row>
    <row r="194" spans="27:39" x14ac:dyDescent="0.25">
      <c r="AA194" s="1"/>
      <c r="AB194" s="1"/>
      <c r="AC194" s="302" t="s">
        <v>433</v>
      </c>
      <c r="AD194" s="302" t="s">
        <v>458</v>
      </c>
      <c r="AE194" s="302" t="s">
        <v>108</v>
      </c>
      <c r="AF194" s="303" t="s">
        <v>459</v>
      </c>
      <c r="AG194" s="302" t="s">
        <v>153</v>
      </c>
      <c r="AH194" s="302">
        <v>1</v>
      </c>
      <c r="AI194" s="302" t="s">
        <v>111</v>
      </c>
      <c r="AJ194" s="302">
        <v>1</v>
      </c>
      <c r="AK194" s="302" t="s">
        <v>111</v>
      </c>
      <c r="AL194" s="302" t="s">
        <v>259</v>
      </c>
      <c r="AM194" s="302"/>
    </row>
    <row r="195" spans="27:39" x14ac:dyDescent="0.25">
      <c r="AA195" s="1"/>
      <c r="AB195" s="1"/>
      <c r="AC195" s="302" t="s">
        <v>433</v>
      </c>
      <c r="AD195" s="302" t="s">
        <v>460</v>
      </c>
      <c r="AE195" s="302" t="s">
        <v>108</v>
      </c>
      <c r="AF195" s="303" t="s">
        <v>461</v>
      </c>
      <c r="AG195" s="302" t="s">
        <v>153</v>
      </c>
      <c r="AH195" s="302">
        <v>1</v>
      </c>
      <c r="AI195" s="302" t="s">
        <v>462</v>
      </c>
      <c r="AJ195" s="302">
        <v>1</v>
      </c>
      <c r="AK195" s="302" t="s">
        <v>462</v>
      </c>
      <c r="AL195" s="302" t="s">
        <v>259</v>
      </c>
      <c r="AM195" s="302"/>
    </row>
    <row r="196" spans="27:39" x14ac:dyDescent="0.25">
      <c r="AA196" s="1"/>
      <c r="AB196" s="1"/>
      <c r="AC196" s="302" t="s">
        <v>433</v>
      </c>
      <c r="AD196" s="302" t="s">
        <v>463</v>
      </c>
      <c r="AE196" s="302" t="s">
        <v>108</v>
      </c>
      <c r="AF196" s="303" t="s">
        <v>464</v>
      </c>
      <c r="AG196" s="302" t="s">
        <v>153</v>
      </c>
      <c r="AH196" s="302">
        <v>1</v>
      </c>
      <c r="AI196" s="302" t="s">
        <v>462</v>
      </c>
      <c r="AJ196" s="302">
        <v>1</v>
      </c>
      <c r="AK196" s="302" t="s">
        <v>462</v>
      </c>
      <c r="AL196" s="302" t="s">
        <v>259</v>
      </c>
      <c r="AM196" s="302"/>
    </row>
    <row r="197" spans="27:39" x14ac:dyDescent="0.25">
      <c r="AA197" s="1"/>
      <c r="AB197" s="1"/>
      <c r="AC197" s="302" t="s">
        <v>433</v>
      </c>
      <c r="AD197" s="302" t="s">
        <v>465</v>
      </c>
      <c r="AE197" s="302" t="s">
        <v>108</v>
      </c>
      <c r="AF197" s="303" t="s">
        <v>466</v>
      </c>
      <c r="AG197" s="302" t="s">
        <v>153</v>
      </c>
      <c r="AH197" s="302">
        <v>1</v>
      </c>
      <c r="AI197" s="302" t="s">
        <v>462</v>
      </c>
      <c r="AJ197" s="302">
        <v>1</v>
      </c>
      <c r="AK197" s="302" t="s">
        <v>462</v>
      </c>
      <c r="AL197" s="302" t="s">
        <v>259</v>
      </c>
      <c r="AM197" s="302"/>
    </row>
    <row r="198" spans="27:39" x14ac:dyDescent="0.25">
      <c r="AA198" s="1"/>
      <c r="AB198" s="1"/>
      <c r="AC198" s="302" t="s">
        <v>433</v>
      </c>
      <c r="AD198" s="302" t="s">
        <v>467</v>
      </c>
      <c r="AE198" s="302" t="s">
        <v>108</v>
      </c>
      <c r="AF198" s="303" t="s">
        <v>468</v>
      </c>
      <c r="AG198" s="302" t="s">
        <v>153</v>
      </c>
      <c r="AH198" s="302">
        <v>1</v>
      </c>
      <c r="AI198" s="302" t="s">
        <v>462</v>
      </c>
      <c r="AJ198" s="302">
        <v>1</v>
      </c>
      <c r="AK198" s="302" t="s">
        <v>462</v>
      </c>
      <c r="AL198" s="302" t="s">
        <v>259</v>
      </c>
      <c r="AM198" s="302"/>
    </row>
    <row r="199" spans="27:39" x14ac:dyDescent="0.25">
      <c r="AA199" s="1"/>
      <c r="AB199" s="1"/>
      <c r="AC199" s="302" t="s">
        <v>433</v>
      </c>
      <c r="AD199" s="302" t="s">
        <v>469</v>
      </c>
      <c r="AE199" s="302" t="s">
        <v>108</v>
      </c>
      <c r="AF199" s="303" t="s">
        <v>470</v>
      </c>
      <c r="AG199" s="302" t="s">
        <v>153</v>
      </c>
      <c r="AH199" s="302">
        <v>1</v>
      </c>
      <c r="AI199" s="302" t="s">
        <v>462</v>
      </c>
      <c r="AJ199" s="302">
        <v>1</v>
      </c>
      <c r="AK199" s="302" t="s">
        <v>462</v>
      </c>
      <c r="AL199" s="302" t="s">
        <v>259</v>
      </c>
      <c r="AM199" s="302"/>
    </row>
    <row r="200" spans="27:39" x14ac:dyDescent="0.25">
      <c r="AA200" s="1"/>
      <c r="AB200" s="1"/>
      <c r="AC200" s="302" t="s">
        <v>433</v>
      </c>
      <c r="AD200" s="302" t="s">
        <v>471</v>
      </c>
      <c r="AE200" s="302" t="s">
        <v>108</v>
      </c>
      <c r="AF200" s="303" t="s">
        <v>472</v>
      </c>
      <c r="AG200" s="302" t="s">
        <v>153</v>
      </c>
      <c r="AH200" s="302">
        <v>1</v>
      </c>
      <c r="AI200" s="302" t="s">
        <v>462</v>
      </c>
      <c r="AJ200" s="302">
        <v>1</v>
      </c>
      <c r="AK200" s="302" t="s">
        <v>462</v>
      </c>
      <c r="AL200" s="302" t="s">
        <v>259</v>
      </c>
      <c r="AM200" s="302"/>
    </row>
    <row r="201" spans="27:39" x14ac:dyDescent="0.25">
      <c r="AA201" s="1"/>
      <c r="AB201" s="1"/>
      <c r="AC201" s="302" t="s">
        <v>433</v>
      </c>
      <c r="AD201" s="302" t="s">
        <v>473</v>
      </c>
      <c r="AE201" s="302" t="s">
        <v>108</v>
      </c>
      <c r="AF201" s="303" t="s">
        <v>474</v>
      </c>
      <c r="AG201" s="302" t="s">
        <v>153</v>
      </c>
      <c r="AH201" s="302">
        <v>1</v>
      </c>
      <c r="AI201" s="302" t="s">
        <v>462</v>
      </c>
      <c r="AJ201" s="302">
        <v>1</v>
      </c>
      <c r="AK201" s="302" t="s">
        <v>462</v>
      </c>
      <c r="AL201" s="302" t="s">
        <v>259</v>
      </c>
      <c r="AM201" s="302"/>
    </row>
    <row r="202" spans="27:39" x14ac:dyDescent="0.25">
      <c r="AA202" s="1"/>
      <c r="AB202" s="1"/>
      <c r="AC202" s="302" t="s">
        <v>433</v>
      </c>
      <c r="AD202" s="302" t="s">
        <v>475</v>
      </c>
      <c r="AE202" s="302" t="s">
        <v>108</v>
      </c>
      <c r="AF202" s="303" t="s">
        <v>476</v>
      </c>
      <c r="AG202" s="302" t="s">
        <v>153</v>
      </c>
      <c r="AH202" s="302">
        <v>1</v>
      </c>
      <c r="AI202" s="302" t="s">
        <v>462</v>
      </c>
      <c r="AJ202" s="302">
        <v>1</v>
      </c>
      <c r="AK202" s="302" t="s">
        <v>462</v>
      </c>
      <c r="AL202" s="302" t="s">
        <v>259</v>
      </c>
      <c r="AM202" s="302"/>
    </row>
    <row r="203" spans="27:39" x14ac:dyDescent="0.25">
      <c r="AA203" s="1"/>
      <c r="AB203" s="1"/>
      <c r="AC203" s="302" t="s">
        <v>433</v>
      </c>
      <c r="AD203" s="302" t="s">
        <v>477</v>
      </c>
      <c r="AE203" s="302" t="s">
        <v>108</v>
      </c>
      <c r="AF203" s="303" t="s">
        <v>478</v>
      </c>
      <c r="AG203" s="302" t="s">
        <v>153</v>
      </c>
      <c r="AH203" s="302">
        <v>1</v>
      </c>
      <c r="AI203" s="302" t="s">
        <v>462</v>
      </c>
      <c r="AJ203" s="302">
        <v>1</v>
      </c>
      <c r="AK203" s="302" t="s">
        <v>462</v>
      </c>
      <c r="AL203" s="302" t="s">
        <v>259</v>
      </c>
      <c r="AM203" s="302"/>
    </row>
    <row r="204" spans="27:39" x14ac:dyDescent="0.25">
      <c r="AA204" s="1"/>
      <c r="AB204" s="1"/>
      <c r="AC204" s="302" t="s">
        <v>433</v>
      </c>
      <c r="AD204" s="302" t="s">
        <v>479</v>
      </c>
      <c r="AE204" s="302" t="s">
        <v>108</v>
      </c>
      <c r="AF204" s="303" t="s">
        <v>480</v>
      </c>
      <c r="AG204" s="302" t="s">
        <v>153</v>
      </c>
      <c r="AH204" s="302">
        <v>1</v>
      </c>
      <c r="AI204" s="302" t="s">
        <v>462</v>
      </c>
      <c r="AJ204" s="302">
        <v>1</v>
      </c>
      <c r="AK204" s="302" t="s">
        <v>462</v>
      </c>
      <c r="AL204" s="302" t="s">
        <v>259</v>
      </c>
      <c r="AM204" s="302"/>
    </row>
    <row r="205" spans="27:39" x14ac:dyDescent="0.25">
      <c r="AA205" s="1"/>
      <c r="AB205" s="1"/>
      <c r="AC205" s="302" t="s">
        <v>433</v>
      </c>
      <c r="AD205" s="302" t="s">
        <v>481</v>
      </c>
      <c r="AE205" s="302" t="s">
        <v>108</v>
      </c>
      <c r="AF205" s="303" t="s">
        <v>482</v>
      </c>
      <c r="AG205" s="302" t="s">
        <v>153</v>
      </c>
      <c r="AH205" s="302">
        <v>1</v>
      </c>
      <c r="AI205" s="302" t="s">
        <v>462</v>
      </c>
      <c r="AJ205" s="302">
        <v>1</v>
      </c>
      <c r="AK205" s="302" t="s">
        <v>462</v>
      </c>
      <c r="AL205" s="302" t="s">
        <v>259</v>
      </c>
      <c r="AM205" s="302"/>
    </row>
    <row r="206" spans="27:39" x14ac:dyDescent="0.25">
      <c r="AA206" s="1"/>
      <c r="AB206" s="1"/>
      <c r="AC206" s="302" t="s">
        <v>433</v>
      </c>
      <c r="AD206" s="302" t="s">
        <v>483</v>
      </c>
      <c r="AE206" s="302" t="s">
        <v>108</v>
      </c>
      <c r="AF206" s="303" t="s">
        <v>484</v>
      </c>
      <c r="AG206" s="302" t="s">
        <v>153</v>
      </c>
      <c r="AH206" s="302">
        <v>1</v>
      </c>
      <c r="AI206" s="302" t="s">
        <v>462</v>
      </c>
      <c r="AJ206" s="302">
        <v>1</v>
      </c>
      <c r="AK206" s="302" t="s">
        <v>462</v>
      </c>
      <c r="AL206" s="302" t="s">
        <v>259</v>
      </c>
      <c r="AM206" s="302"/>
    </row>
    <row r="207" spans="27:39" x14ac:dyDescent="0.25">
      <c r="AA207" s="1"/>
      <c r="AB207" s="1"/>
      <c r="AC207" s="302" t="s">
        <v>433</v>
      </c>
      <c r="AD207" s="302" t="s">
        <v>485</v>
      </c>
      <c r="AE207" s="302" t="s">
        <v>108</v>
      </c>
      <c r="AF207" s="303" t="s">
        <v>486</v>
      </c>
      <c r="AG207" s="302" t="s">
        <v>153</v>
      </c>
      <c r="AH207" s="302">
        <v>1</v>
      </c>
      <c r="AI207" s="302" t="s">
        <v>462</v>
      </c>
      <c r="AJ207" s="302">
        <v>1</v>
      </c>
      <c r="AK207" s="302" t="s">
        <v>462</v>
      </c>
      <c r="AL207" s="302" t="s">
        <v>259</v>
      </c>
      <c r="AM207" s="302"/>
    </row>
    <row r="208" spans="27:39" x14ac:dyDescent="0.25">
      <c r="AA208" s="1"/>
      <c r="AB208" s="1"/>
      <c r="AC208" s="302" t="s">
        <v>433</v>
      </c>
      <c r="AD208" s="302" t="s">
        <v>487</v>
      </c>
      <c r="AE208" s="302" t="s">
        <v>108</v>
      </c>
      <c r="AF208" s="303" t="s">
        <v>488</v>
      </c>
      <c r="AG208" s="302" t="s">
        <v>153</v>
      </c>
      <c r="AH208" s="302">
        <v>1</v>
      </c>
      <c r="AI208" s="302" t="s">
        <v>462</v>
      </c>
      <c r="AJ208" s="302">
        <v>1</v>
      </c>
      <c r="AK208" s="302" t="s">
        <v>462</v>
      </c>
      <c r="AL208" s="302" t="s">
        <v>259</v>
      </c>
      <c r="AM208" s="302"/>
    </row>
    <row r="209" spans="27:39" x14ac:dyDescent="0.25">
      <c r="AA209" s="1"/>
      <c r="AB209" s="1"/>
      <c r="AC209" s="302" t="s">
        <v>433</v>
      </c>
      <c r="AD209" s="302" t="s">
        <v>489</v>
      </c>
      <c r="AE209" s="302" t="s">
        <v>108</v>
      </c>
      <c r="AF209" s="303" t="s">
        <v>490</v>
      </c>
      <c r="AG209" s="302" t="s">
        <v>153</v>
      </c>
      <c r="AH209" s="302">
        <v>1</v>
      </c>
      <c r="AI209" s="302" t="s">
        <v>462</v>
      </c>
      <c r="AJ209" s="302">
        <v>1</v>
      </c>
      <c r="AK209" s="302" t="s">
        <v>462</v>
      </c>
      <c r="AL209" s="302" t="s">
        <v>259</v>
      </c>
      <c r="AM209" s="302"/>
    </row>
    <row r="210" spans="27:39" x14ac:dyDescent="0.25">
      <c r="AA210" s="1"/>
      <c r="AB210" s="1"/>
      <c r="AC210" s="302" t="s">
        <v>433</v>
      </c>
      <c r="AD210" s="302" t="s">
        <v>491</v>
      </c>
      <c r="AE210" s="302" t="s">
        <v>108</v>
      </c>
      <c r="AF210" s="303" t="s">
        <v>492</v>
      </c>
      <c r="AG210" s="302" t="s">
        <v>382</v>
      </c>
      <c r="AH210" s="302">
        <v>1</v>
      </c>
      <c r="AI210" s="302" t="s">
        <v>111</v>
      </c>
      <c r="AJ210" s="302">
        <v>1</v>
      </c>
      <c r="AK210" s="302" t="s">
        <v>111</v>
      </c>
      <c r="AL210" s="302" t="s">
        <v>259</v>
      </c>
      <c r="AM210" s="302"/>
    </row>
    <row r="211" spans="27:39" x14ac:dyDescent="0.25">
      <c r="AA211" s="1"/>
      <c r="AB211" s="1"/>
      <c r="AC211" s="302" t="s">
        <v>433</v>
      </c>
      <c r="AD211" s="302" t="s">
        <v>489</v>
      </c>
      <c r="AE211" s="302" t="s">
        <v>108</v>
      </c>
      <c r="AF211" s="303" t="s">
        <v>490</v>
      </c>
      <c r="AG211" s="302" t="s">
        <v>153</v>
      </c>
      <c r="AH211" s="302">
        <v>1</v>
      </c>
      <c r="AI211" s="302" t="s">
        <v>462</v>
      </c>
      <c r="AJ211" s="302">
        <v>1</v>
      </c>
      <c r="AK211" s="302" t="s">
        <v>462</v>
      </c>
      <c r="AL211" s="302" t="s">
        <v>259</v>
      </c>
      <c r="AM211" s="302"/>
    </row>
    <row r="212" spans="27:39" x14ac:dyDescent="0.25">
      <c r="AA212" s="1"/>
      <c r="AB212" s="1"/>
      <c r="AC212" s="302"/>
      <c r="AD212" s="302"/>
      <c r="AE212" s="302"/>
      <c r="AF212" s="303"/>
      <c r="AG212" s="302"/>
      <c r="AH212" s="302"/>
      <c r="AI212" s="302"/>
      <c r="AJ212" s="302"/>
      <c r="AK212" s="302"/>
      <c r="AL212" s="302"/>
      <c r="AM212" s="302"/>
    </row>
    <row r="213" spans="27:39" x14ac:dyDescent="0.25">
      <c r="AA213" s="1"/>
      <c r="AB213" s="1"/>
      <c r="AC213" s="302"/>
      <c r="AD213" s="302"/>
      <c r="AE213" s="302"/>
      <c r="AF213" s="303"/>
      <c r="AG213" s="302"/>
      <c r="AH213" s="302"/>
      <c r="AI213" s="302"/>
      <c r="AJ213" s="302"/>
      <c r="AK213" s="302"/>
      <c r="AL213" s="302"/>
      <c r="AM213" s="302"/>
    </row>
    <row r="214" spans="27:39" x14ac:dyDescent="0.25">
      <c r="AA214" s="1"/>
      <c r="AB214" s="1"/>
      <c r="AC214" s="302"/>
      <c r="AD214" s="302"/>
      <c r="AE214" s="302"/>
      <c r="AF214" s="303"/>
      <c r="AG214" s="302"/>
      <c r="AH214" s="302"/>
      <c r="AI214" s="302"/>
      <c r="AJ214" s="302"/>
      <c r="AK214" s="302"/>
      <c r="AL214" s="302"/>
      <c r="AM214" s="302"/>
    </row>
    <row r="215" spans="27:39" x14ac:dyDescent="0.25">
      <c r="AA215" s="1"/>
      <c r="AB215" s="1"/>
      <c r="AC215" s="302" t="s">
        <v>493</v>
      </c>
      <c r="AD215" s="302" t="s">
        <v>107</v>
      </c>
      <c r="AE215" s="302" t="s">
        <v>108</v>
      </c>
      <c r="AF215" s="302"/>
      <c r="AG215" s="302" t="s">
        <v>109</v>
      </c>
      <c r="AH215" s="302">
        <v>1</v>
      </c>
      <c r="AI215" s="302" t="s">
        <v>110</v>
      </c>
      <c r="AJ215" s="302"/>
      <c r="AK215" s="302"/>
      <c r="AL215" s="302" t="s">
        <v>112</v>
      </c>
      <c r="AM215" s="302"/>
    </row>
    <row r="216" spans="27:39" x14ac:dyDescent="0.25">
      <c r="AA216" s="1"/>
      <c r="AB216" s="1"/>
      <c r="AC216" s="302" t="s">
        <v>493</v>
      </c>
      <c r="AD216" s="302" t="s">
        <v>494</v>
      </c>
      <c r="AE216" s="302" t="s">
        <v>108</v>
      </c>
      <c r="AF216" s="302" t="s">
        <v>495</v>
      </c>
      <c r="AG216" s="302" t="s">
        <v>109</v>
      </c>
      <c r="AH216" s="302">
        <v>1</v>
      </c>
      <c r="AI216" s="302" t="s">
        <v>110</v>
      </c>
      <c r="AJ216" s="302"/>
      <c r="AK216" s="302"/>
      <c r="AL216" s="302" t="s">
        <v>112</v>
      </c>
      <c r="AM216" s="302"/>
    </row>
    <row r="217" spans="27:39" x14ac:dyDescent="0.25">
      <c r="AA217" s="1"/>
      <c r="AB217" s="1"/>
      <c r="AC217" s="302" t="s">
        <v>493</v>
      </c>
      <c r="AD217" s="302" t="s">
        <v>496</v>
      </c>
      <c r="AE217" s="302" t="s">
        <v>108</v>
      </c>
      <c r="AF217" s="302" t="s">
        <v>497</v>
      </c>
      <c r="AG217" s="302" t="s">
        <v>109</v>
      </c>
      <c r="AH217" s="302">
        <v>1</v>
      </c>
      <c r="AI217" s="302" t="s">
        <v>110</v>
      </c>
      <c r="AJ217" s="302"/>
      <c r="AK217" s="302"/>
      <c r="AL217" s="302" t="s">
        <v>112</v>
      </c>
      <c r="AM217" s="302"/>
    </row>
    <row r="218" spans="27:39" x14ac:dyDescent="0.25">
      <c r="AA218" s="1"/>
      <c r="AB218" s="1"/>
      <c r="AC218" s="302" t="s">
        <v>493</v>
      </c>
      <c r="AD218" s="302" t="s">
        <v>498</v>
      </c>
      <c r="AE218" s="302" t="s">
        <v>108</v>
      </c>
      <c r="AF218" s="302" t="s">
        <v>499</v>
      </c>
      <c r="AG218" s="302" t="s">
        <v>109</v>
      </c>
      <c r="AH218" s="302">
        <v>1</v>
      </c>
      <c r="AI218" s="302" t="s">
        <v>110</v>
      </c>
      <c r="AJ218" s="302"/>
      <c r="AK218" s="302"/>
      <c r="AL218" s="302" t="s">
        <v>112</v>
      </c>
      <c r="AM218" s="302"/>
    </row>
    <row r="219" spans="27:39" x14ac:dyDescent="0.25">
      <c r="AA219" s="1"/>
      <c r="AB219" s="1"/>
      <c r="AC219" s="302" t="s">
        <v>493</v>
      </c>
      <c r="AD219" s="302" t="s">
        <v>500</v>
      </c>
      <c r="AE219" s="302" t="s">
        <v>108</v>
      </c>
      <c r="AF219" s="302" t="s">
        <v>501</v>
      </c>
      <c r="AG219" s="302" t="s">
        <v>109</v>
      </c>
      <c r="AH219" s="302">
        <v>1</v>
      </c>
      <c r="AI219" s="302" t="s">
        <v>110</v>
      </c>
      <c r="AJ219" s="302"/>
      <c r="AK219" s="302"/>
      <c r="AL219" s="302" t="s">
        <v>112</v>
      </c>
      <c r="AM219" s="302"/>
    </row>
    <row r="220" spans="27:39" x14ac:dyDescent="0.25">
      <c r="AA220" s="1"/>
      <c r="AB220" s="1"/>
      <c r="AC220" s="302" t="s">
        <v>493</v>
      </c>
      <c r="AD220" s="302" t="s">
        <v>502</v>
      </c>
      <c r="AE220" s="302" t="s">
        <v>108</v>
      </c>
      <c r="AF220" s="302" t="s">
        <v>503</v>
      </c>
      <c r="AG220" s="302" t="s">
        <v>109</v>
      </c>
      <c r="AH220" s="302">
        <v>1</v>
      </c>
      <c r="AI220" s="302" t="s">
        <v>110</v>
      </c>
      <c r="AJ220" s="302"/>
      <c r="AK220" s="302"/>
      <c r="AL220" s="302" t="s">
        <v>112</v>
      </c>
      <c r="AM220" s="302"/>
    </row>
    <row r="221" spans="27:39" x14ac:dyDescent="0.25">
      <c r="AA221" s="1"/>
      <c r="AB221" s="1"/>
      <c r="AC221" s="302" t="s">
        <v>493</v>
      </c>
      <c r="AD221" s="302" t="s">
        <v>504</v>
      </c>
      <c r="AE221" s="302" t="s">
        <v>108</v>
      </c>
      <c r="AF221" s="302" t="s">
        <v>505</v>
      </c>
      <c r="AG221" s="302" t="s">
        <v>109</v>
      </c>
      <c r="AH221" s="302">
        <v>1</v>
      </c>
      <c r="AI221" s="302" t="s">
        <v>110</v>
      </c>
      <c r="AJ221" s="302"/>
      <c r="AK221" s="302"/>
      <c r="AL221" s="302" t="s">
        <v>112</v>
      </c>
      <c r="AM221" s="302"/>
    </row>
    <row r="222" spans="27:39" x14ac:dyDescent="0.25">
      <c r="AA222" s="1"/>
      <c r="AB222" s="1"/>
      <c r="AC222" s="302" t="s">
        <v>493</v>
      </c>
      <c r="AD222" s="302" t="s">
        <v>506</v>
      </c>
      <c r="AE222" s="302" t="s">
        <v>108</v>
      </c>
      <c r="AF222" s="302" t="s">
        <v>507</v>
      </c>
      <c r="AG222" s="302" t="s">
        <v>109</v>
      </c>
      <c r="AH222" s="302">
        <v>1</v>
      </c>
      <c r="AI222" s="302" t="s">
        <v>110</v>
      </c>
      <c r="AJ222" s="302"/>
      <c r="AK222" s="302"/>
      <c r="AL222" s="302" t="s">
        <v>112</v>
      </c>
      <c r="AM222" s="302"/>
    </row>
    <row r="223" spans="27:39" x14ac:dyDescent="0.25">
      <c r="AA223" s="1"/>
      <c r="AB223" s="1"/>
      <c r="AC223" s="302" t="s">
        <v>493</v>
      </c>
      <c r="AD223" s="302" t="s">
        <v>508</v>
      </c>
      <c r="AE223" s="302" t="s">
        <v>108</v>
      </c>
      <c r="AF223" s="302" t="s">
        <v>509</v>
      </c>
      <c r="AG223" s="302" t="s">
        <v>109</v>
      </c>
      <c r="AH223" s="302">
        <v>1</v>
      </c>
      <c r="AI223" s="302" t="s">
        <v>110</v>
      </c>
      <c r="AJ223" s="302"/>
      <c r="AK223" s="302"/>
      <c r="AL223" s="302" t="s">
        <v>112</v>
      </c>
      <c r="AM223" s="302"/>
    </row>
    <row r="224" spans="27:39" x14ac:dyDescent="0.25">
      <c r="AA224" s="1"/>
      <c r="AB224" s="1"/>
      <c r="AC224" s="302" t="s">
        <v>493</v>
      </c>
      <c r="AD224" s="302" t="s">
        <v>510</v>
      </c>
      <c r="AE224" s="302" t="s">
        <v>108</v>
      </c>
      <c r="AF224" s="303" t="s">
        <v>511</v>
      </c>
      <c r="AG224" s="302" t="s">
        <v>109</v>
      </c>
      <c r="AH224" s="302">
        <v>1</v>
      </c>
      <c r="AI224" s="302" t="s">
        <v>110</v>
      </c>
      <c r="AJ224" s="302"/>
      <c r="AK224" s="302"/>
      <c r="AL224" s="302" t="s">
        <v>112</v>
      </c>
      <c r="AM224" s="302"/>
    </row>
    <row r="225" spans="27:39" x14ac:dyDescent="0.25">
      <c r="AA225" s="1"/>
      <c r="AB225" s="1"/>
      <c r="AC225" s="302" t="s">
        <v>493</v>
      </c>
      <c r="AD225" s="302" t="s">
        <v>512</v>
      </c>
      <c r="AE225" s="302" t="s">
        <v>108</v>
      </c>
      <c r="AF225" s="303" t="s">
        <v>513</v>
      </c>
      <c r="AG225" s="302" t="s">
        <v>109</v>
      </c>
      <c r="AH225" s="302">
        <v>1</v>
      </c>
      <c r="AI225" s="302" t="s">
        <v>110</v>
      </c>
      <c r="AJ225" s="302"/>
      <c r="AK225" s="302"/>
      <c r="AL225" s="302" t="s">
        <v>112</v>
      </c>
      <c r="AM225" s="302"/>
    </row>
    <row r="226" spans="27:39" x14ac:dyDescent="0.25">
      <c r="AA226" s="1"/>
      <c r="AB226" s="1"/>
      <c r="AC226" s="302" t="s">
        <v>493</v>
      </c>
      <c r="AD226" s="302" t="s">
        <v>512</v>
      </c>
      <c r="AE226" s="302" t="s">
        <v>108</v>
      </c>
      <c r="AF226" s="303" t="s">
        <v>514</v>
      </c>
      <c r="AG226" s="302" t="s">
        <v>109</v>
      </c>
      <c r="AH226" s="302">
        <v>1</v>
      </c>
      <c r="AI226" s="302" t="s">
        <v>110</v>
      </c>
      <c r="AJ226" s="302">
        <v>12</v>
      </c>
      <c r="AK226" s="302" t="s">
        <v>515</v>
      </c>
      <c r="AL226" s="302" t="s">
        <v>112</v>
      </c>
      <c r="AM226" s="302"/>
    </row>
    <row r="227" spans="27:39" x14ac:dyDescent="0.25">
      <c r="AA227" s="1"/>
      <c r="AB227" s="1"/>
      <c r="AC227" s="302" t="s">
        <v>493</v>
      </c>
      <c r="AD227" s="302" t="s">
        <v>516</v>
      </c>
      <c r="AE227" s="302" t="s">
        <v>108</v>
      </c>
      <c r="AF227" s="302" t="s">
        <v>517</v>
      </c>
      <c r="AG227" s="302" t="s">
        <v>109</v>
      </c>
      <c r="AH227" s="302">
        <v>1</v>
      </c>
      <c r="AI227" s="302" t="s">
        <v>110</v>
      </c>
      <c r="AJ227" s="302"/>
      <c r="AK227" s="302"/>
      <c r="AL227" s="302" t="s">
        <v>112</v>
      </c>
      <c r="AM227" s="302"/>
    </row>
    <row r="228" spans="27:39" x14ac:dyDescent="0.25">
      <c r="AA228" s="1"/>
      <c r="AB228" s="1"/>
      <c r="AC228" s="302"/>
      <c r="AD228" s="302"/>
      <c r="AE228" s="302"/>
      <c r="AF228" s="303"/>
      <c r="AG228" s="302"/>
      <c r="AH228" s="302"/>
      <c r="AI228" s="302"/>
      <c r="AJ228" s="302"/>
      <c r="AK228" s="302"/>
      <c r="AL228" s="302"/>
      <c r="AM228" s="302"/>
    </row>
    <row r="229" spans="27:39" x14ac:dyDescent="0.25">
      <c r="AA229" s="1"/>
      <c r="AB229" s="1"/>
      <c r="AC229" s="302"/>
      <c r="AD229" s="302"/>
      <c r="AE229" s="302"/>
      <c r="AF229" s="303"/>
      <c r="AG229" s="302"/>
      <c r="AH229" s="302"/>
      <c r="AI229" s="302"/>
      <c r="AJ229" s="302"/>
      <c r="AK229" s="302"/>
      <c r="AL229" s="302"/>
      <c r="AM229" s="302"/>
    </row>
    <row r="230" spans="27:39" x14ac:dyDescent="0.25">
      <c r="AA230" s="1"/>
      <c r="AB230" s="1"/>
      <c r="AC230" s="302" t="s">
        <v>518</v>
      </c>
      <c r="AD230" s="302" t="s">
        <v>107</v>
      </c>
      <c r="AE230" s="302" t="s">
        <v>108</v>
      </c>
      <c r="AF230" s="303"/>
      <c r="AG230" s="302" t="s">
        <v>109</v>
      </c>
      <c r="AH230" s="302">
        <v>1</v>
      </c>
      <c r="AI230" s="302" t="s">
        <v>110</v>
      </c>
      <c r="AJ230" s="302"/>
      <c r="AK230" s="302"/>
      <c r="AL230" s="302" t="s">
        <v>112</v>
      </c>
      <c r="AM230" s="302"/>
    </row>
    <row r="231" spans="27:39" x14ac:dyDescent="0.25">
      <c r="AA231" s="1" t="s">
        <v>519</v>
      </c>
      <c r="AB231" s="1"/>
      <c r="AC231" s="302" t="s">
        <v>518</v>
      </c>
      <c r="AD231" s="302" t="s">
        <v>520</v>
      </c>
      <c r="AE231" s="302" t="s">
        <v>108</v>
      </c>
      <c r="AF231" s="303" t="s">
        <v>521</v>
      </c>
      <c r="AG231" s="302" t="s">
        <v>109</v>
      </c>
      <c r="AH231" s="302">
        <v>1</v>
      </c>
      <c r="AI231" s="302" t="s">
        <v>110</v>
      </c>
      <c r="AJ231" s="302"/>
      <c r="AK231" s="302"/>
      <c r="AL231" s="302" t="s">
        <v>112</v>
      </c>
      <c r="AM231" s="302"/>
    </row>
    <row r="232" spans="27:39" x14ac:dyDescent="0.25">
      <c r="AA232" s="1"/>
      <c r="AB232" s="1"/>
      <c r="AC232" s="302" t="s">
        <v>518</v>
      </c>
      <c r="AD232" s="302" t="s">
        <v>500</v>
      </c>
      <c r="AE232" s="302" t="s">
        <v>108</v>
      </c>
      <c r="AF232" s="303" t="s">
        <v>522</v>
      </c>
      <c r="AG232" s="302" t="s">
        <v>109</v>
      </c>
      <c r="AH232" s="302">
        <v>1</v>
      </c>
      <c r="AI232" s="302" t="s">
        <v>110</v>
      </c>
      <c r="AJ232" s="302"/>
      <c r="AK232" s="302"/>
      <c r="AL232" s="302" t="s">
        <v>112</v>
      </c>
      <c r="AM232" s="302"/>
    </row>
    <row r="233" spans="27:39" x14ac:dyDescent="0.25">
      <c r="AA233" s="1"/>
      <c r="AB233" s="1"/>
      <c r="AC233" s="302" t="s">
        <v>518</v>
      </c>
      <c r="AD233" s="302" t="s">
        <v>504</v>
      </c>
      <c r="AE233" s="302" t="s">
        <v>108</v>
      </c>
      <c r="AF233" s="303" t="s">
        <v>523</v>
      </c>
      <c r="AG233" s="302" t="s">
        <v>109</v>
      </c>
      <c r="AH233" s="302">
        <v>1</v>
      </c>
      <c r="AI233" s="302" t="s">
        <v>110</v>
      </c>
      <c r="AJ233" s="302"/>
      <c r="AK233" s="302"/>
      <c r="AL233" s="302" t="s">
        <v>112</v>
      </c>
      <c r="AM233" s="302"/>
    </row>
    <row r="234" spans="27:39" x14ac:dyDescent="0.25">
      <c r="AA234" s="1"/>
      <c r="AB234" s="1"/>
      <c r="AC234" s="302" t="s">
        <v>518</v>
      </c>
      <c r="AD234" s="302" t="s">
        <v>496</v>
      </c>
      <c r="AE234" s="302" t="s">
        <v>108</v>
      </c>
      <c r="AF234" s="303" t="s">
        <v>524</v>
      </c>
      <c r="AG234" s="302" t="s">
        <v>109</v>
      </c>
      <c r="AH234" s="302">
        <v>1</v>
      </c>
      <c r="AI234" s="302" t="s">
        <v>110</v>
      </c>
      <c r="AJ234" s="302"/>
      <c r="AK234" s="302"/>
      <c r="AL234" s="302" t="s">
        <v>112</v>
      </c>
      <c r="AM234" s="302"/>
    </row>
    <row r="235" spans="27:39" x14ac:dyDescent="0.25">
      <c r="AA235" s="1"/>
      <c r="AB235" s="1"/>
      <c r="AC235" s="302" t="s">
        <v>518</v>
      </c>
      <c r="AD235" s="302" t="s">
        <v>498</v>
      </c>
      <c r="AE235" s="302" t="s">
        <v>108</v>
      </c>
      <c r="AF235" s="303" t="s">
        <v>525</v>
      </c>
      <c r="AG235" s="302" t="s">
        <v>109</v>
      </c>
      <c r="AH235" s="302">
        <v>1</v>
      </c>
      <c r="AI235" s="302" t="s">
        <v>110</v>
      </c>
      <c r="AJ235" s="302"/>
      <c r="AK235" s="302"/>
      <c r="AL235" s="302" t="s">
        <v>112</v>
      </c>
      <c r="AM235" s="302"/>
    </row>
    <row r="236" spans="27:39" x14ac:dyDescent="0.25">
      <c r="AA236" s="1"/>
      <c r="AB236" s="1"/>
      <c r="AC236" s="302" t="s">
        <v>518</v>
      </c>
      <c r="AD236" s="305" t="s">
        <v>510</v>
      </c>
      <c r="AE236" s="302" t="s">
        <v>108</v>
      </c>
      <c r="AF236" s="303" t="s">
        <v>511</v>
      </c>
      <c r="AG236" s="302" t="s">
        <v>109</v>
      </c>
      <c r="AH236" s="302">
        <v>1</v>
      </c>
      <c r="AI236" s="302" t="s">
        <v>110</v>
      </c>
      <c r="AJ236" s="302"/>
      <c r="AK236" s="302"/>
      <c r="AL236" s="302" t="s">
        <v>112</v>
      </c>
      <c r="AM236" s="302"/>
    </row>
    <row r="237" spans="27:39" x14ac:dyDescent="0.25">
      <c r="AA237" s="1"/>
      <c r="AB237" s="1"/>
      <c r="AC237" s="302" t="s">
        <v>518</v>
      </c>
      <c r="AD237" s="305" t="s">
        <v>512</v>
      </c>
      <c r="AE237" s="302" t="s">
        <v>108</v>
      </c>
      <c r="AF237" s="303" t="s">
        <v>513</v>
      </c>
      <c r="AG237" s="302" t="s">
        <v>109</v>
      </c>
      <c r="AH237" s="302">
        <v>1</v>
      </c>
      <c r="AI237" s="302" t="s">
        <v>110</v>
      </c>
      <c r="AJ237" s="302"/>
      <c r="AK237" s="302"/>
      <c r="AL237" s="302" t="s">
        <v>112</v>
      </c>
      <c r="AM237" s="302"/>
    </row>
    <row r="238" spans="27:39" x14ac:dyDescent="0.25">
      <c r="AA238" s="1"/>
      <c r="AB238" s="1"/>
      <c r="AC238" s="302" t="s">
        <v>518</v>
      </c>
      <c r="AD238" s="305" t="s">
        <v>512</v>
      </c>
      <c r="AE238" s="302" t="s">
        <v>108</v>
      </c>
      <c r="AF238" s="303" t="s">
        <v>514</v>
      </c>
      <c r="AG238" s="302" t="s">
        <v>109</v>
      </c>
      <c r="AH238" s="302">
        <v>1</v>
      </c>
      <c r="AI238" s="302" t="s">
        <v>110</v>
      </c>
      <c r="AJ238" s="302">
        <v>12</v>
      </c>
      <c r="AK238" s="302" t="s">
        <v>515</v>
      </c>
      <c r="AL238" s="302" t="s">
        <v>112</v>
      </c>
      <c r="AM238" s="302" t="s">
        <v>236</v>
      </c>
    </row>
    <row r="239" spans="27:39" x14ac:dyDescent="0.25">
      <c r="AA239" s="1"/>
      <c r="AB239" s="1"/>
      <c r="AC239" s="302"/>
      <c r="AD239" s="302"/>
      <c r="AE239" s="302"/>
      <c r="AF239" s="303"/>
      <c r="AG239" s="302"/>
      <c r="AH239" s="302"/>
      <c r="AI239" s="302"/>
      <c r="AJ239" s="302"/>
      <c r="AK239" s="302"/>
      <c r="AL239" s="302"/>
      <c r="AM239" s="302"/>
    </row>
    <row r="240" spans="27:39" x14ac:dyDescent="0.25">
      <c r="AA240" s="1"/>
      <c r="AB240" s="1"/>
      <c r="AC240" s="302"/>
      <c r="AD240" s="302"/>
      <c r="AE240" s="302"/>
      <c r="AF240" s="303"/>
      <c r="AG240" s="302"/>
      <c r="AH240" s="302"/>
      <c r="AI240" s="302"/>
      <c r="AJ240" s="302"/>
      <c r="AK240" s="302"/>
      <c r="AL240" s="302"/>
      <c r="AM240" s="302"/>
    </row>
    <row r="241" spans="27:39" x14ac:dyDescent="0.25">
      <c r="AA241" s="1"/>
      <c r="AB241" s="1"/>
      <c r="AC241" s="302"/>
      <c r="AD241" s="302"/>
      <c r="AE241" s="302"/>
      <c r="AF241" s="303"/>
      <c r="AG241" s="302"/>
      <c r="AH241" s="302"/>
      <c r="AI241" s="302"/>
      <c r="AJ241" s="302"/>
      <c r="AK241" s="302"/>
      <c r="AL241" s="302"/>
      <c r="AM241" s="302"/>
    </row>
    <row r="242" spans="27:39" x14ac:dyDescent="0.25">
      <c r="AA242" s="1"/>
      <c r="AB242" s="1"/>
      <c r="AC242" s="302" t="s">
        <v>526</v>
      </c>
      <c r="AD242" s="302" t="s">
        <v>527</v>
      </c>
      <c r="AE242" s="302" t="s">
        <v>108</v>
      </c>
      <c r="AF242" s="303"/>
      <c r="AG242" s="302" t="s">
        <v>528</v>
      </c>
      <c r="AH242" s="302">
        <v>1</v>
      </c>
      <c r="AI242" s="302" t="s">
        <v>110</v>
      </c>
      <c r="AJ242" s="302">
        <v>12</v>
      </c>
      <c r="AK242" s="302" t="s">
        <v>515</v>
      </c>
      <c r="AL242" s="302" t="s">
        <v>112</v>
      </c>
      <c r="AM242" s="302" t="s">
        <v>236</v>
      </c>
    </row>
    <row r="243" spans="27:39" x14ac:dyDescent="0.25">
      <c r="AA243" s="1"/>
      <c r="AB243" s="1"/>
      <c r="AC243" s="302" t="s">
        <v>526</v>
      </c>
      <c r="AD243" s="302" t="s">
        <v>529</v>
      </c>
      <c r="AE243" s="302" t="s">
        <v>108</v>
      </c>
      <c r="AF243" s="303" t="s">
        <v>530</v>
      </c>
      <c r="AG243" s="302" t="s">
        <v>528</v>
      </c>
      <c r="AH243" s="302">
        <v>1</v>
      </c>
      <c r="AI243" s="302" t="s">
        <v>110</v>
      </c>
      <c r="AJ243" s="302">
        <v>12</v>
      </c>
      <c r="AK243" s="302" t="s">
        <v>515</v>
      </c>
      <c r="AL243" s="302" t="s">
        <v>112</v>
      </c>
      <c r="AM243" s="302" t="s">
        <v>236</v>
      </c>
    </row>
    <row r="244" spans="27:39" x14ac:dyDescent="0.25">
      <c r="AA244" s="1"/>
      <c r="AB244" s="1"/>
      <c r="AC244" s="302" t="s">
        <v>526</v>
      </c>
      <c r="AD244" s="302" t="s">
        <v>531</v>
      </c>
      <c r="AE244" s="302" t="s">
        <v>108</v>
      </c>
      <c r="AF244" s="303" t="s">
        <v>532</v>
      </c>
      <c r="AG244" s="302" t="s">
        <v>528</v>
      </c>
      <c r="AH244" s="302">
        <v>1</v>
      </c>
      <c r="AI244" s="302" t="s">
        <v>110</v>
      </c>
      <c r="AJ244" s="302">
        <v>12</v>
      </c>
      <c r="AK244" s="302" t="s">
        <v>515</v>
      </c>
      <c r="AL244" s="302" t="s">
        <v>112</v>
      </c>
      <c r="AM244" s="302" t="s">
        <v>236</v>
      </c>
    </row>
    <row r="245" spans="27:39" x14ac:dyDescent="0.25">
      <c r="AA245" s="1"/>
      <c r="AB245" s="1"/>
      <c r="AC245" s="302" t="s">
        <v>526</v>
      </c>
      <c r="AD245" s="302" t="s">
        <v>533</v>
      </c>
      <c r="AE245" s="302" t="s">
        <v>108</v>
      </c>
      <c r="AF245" s="303" t="s">
        <v>534</v>
      </c>
      <c r="AG245" s="302" t="s">
        <v>528</v>
      </c>
      <c r="AH245" s="302">
        <v>1</v>
      </c>
      <c r="AI245" s="302" t="s">
        <v>110</v>
      </c>
      <c r="AJ245" s="302">
        <v>12</v>
      </c>
      <c r="AK245" s="302" t="s">
        <v>515</v>
      </c>
      <c r="AL245" s="302" t="s">
        <v>112</v>
      </c>
      <c r="AM245" s="302" t="s">
        <v>236</v>
      </c>
    </row>
    <row r="246" spans="27:39" x14ac:dyDescent="0.25">
      <c r="AA246" s="1"/>
      <c r="AB246" s="1"/>
      <c r="AC246" s="302" t="s">
        <v>526</v>
      </c>
      <c r="AD246" s="302" t="s">
        <v>535</v>
      </c>
      <c r="AE246" s="302" t="s">
        <v>108</v>
      </c>
      <c r="AF246" s="303" t="s">
        <v>536</v>
      </c>
      <c r="AG246" s="302" t="s">
        <v>528</v>
      </c>
      <c r="AH246" s="302">
        <v>1</v>
      </c>
      <c r="AI246" s="302" t="s">
        <v>110</v>
      </c>
      <c r="AJ246" s="302">
        <v>12</v>
      </c>
      <c r="AK246" s="302" t="s">
        <v>515</v>
      </c>
      <c r="AL246" s="302" t="s">
        <v>112</v>
      </c>
      <c r="AM246" s="302" t="s">
        <v>236</v>
      </c>
    </row>
    <row r="247" spans="27:39" x14ac:dyDescent="0.25">
      <c r="AA247" s="1"/>
      <c r="AB247" s="1"/>
      <c r="AC247" s="302" t="s">
        <v>526</v>
      </c>
      <c r="AD247" s="302" t="s">
        <v>537</v>
      </c>
      <c r="AE247" s="302" t="s">
        <v>108</v>
      </c>
      <c r="AF247" s="303" t="s">
        <v>538</v>
      </c>
      <c r="AG247" s="302" t="s">
        <v>528</v>
      </c>
      <c r="AH247" s="302">
        <v>1</v>
      </c>
      <c r="AI247" s="302" t="s">
        <v>110</v>
      </c>
      <c r="AJ247" s="302">
        <v>12</v>
      </c>
      <c r="AK247" s="302" t="s">
        <v>515</v>
      </c>
      <c r="AL247" s="302" t="s">
        <v>112</v>
      </c>
      <c r="AM247" s="302" t="s">
        <v>236</v>
      </c>
    </row>
    <row r="248" spans="27:39" x14ac:dyDescent="0.25">
      <c r="AA248" s="1"/>
      <c r="AB248" s="1"/>
      <c r="AC248" s="302" t="s">
        <v>526</v>
      </c>
      <c r="AD248" s="302" t="s">
        <v>539</v>
      </c>
      <c r="AE248" s="302" t="s">
        <v>108</v>
      </c>
      <c r="AF248" s="303" t="s">
        <v>540</v>
      </c>
      <c r="AG248" s="302" t="s">
        <v>528</v>
      </c>
      <c r="AH248" s="302">
        <v>1</v>
      </c>
      <c r="AI248" s="302" t="s">
        <v>110</v>
      </c>
      <c r="AJ248" s="302">
        <v>12</v>
      </c>
      <c r="AK248" s="302" t="s">
        <v>515</v>
      </c>
      <c r="AL248" s="302" t="s">
        <v>112</v>
      </c>
      <c r="AM248" s="302" t="s">
        <v>236</v>
      </c>
    </row>
    <row r="249" spans="27:39" x14ac:dyDescent="0.25">
      <c r="AA249" s="1"/>
      <c r="AB249" s="1"/>
      <c r="AC249" s="302" t="s">
        <v>526</v>
      </c>
      <c r="AD249" s="302" t="s">
        <v>541</v>
      </c>
      <c r="AE249" s="302" t="s">
        <v>108</v>
      </c>
      <c r="AF249" s="303" t="s">
        <v>542</v>
      </c>
      <c r="AG249" s="302" t="s">
        <v>528</v>
      </c>
      <c r="AH249" s="302">
        <v>1</v>
      </c>
      <c r="AI249" s="302" t="s">
        <v>110</v>
      </c>
      <c r="AJ249" s="302">
        <v>12</v>
      </c>
      <c r="AK249" s="302" t="s">
        <v>515</v>
      </c>
      <c r="AL249" s="302" t="s">
        <v>112</v>
      </c>
      <c r="AM249" s="302" t="s">
        <v>236</v>
      </c>
    </row>
    <row r="250" spans="27:39" x14ac:dyDescent="0.25">
      <c r="AA250" s="1"/>
      <c r="AB250" s="1"/>
      <c r="AC250" s="302" t="s">
        <v>526</v>
      </c>
      <c r="AD250" s="302" t="s">
        <v>543</v>
      </c>
      <c r="AE250" s="302" t="s">
        <v>108</v>
      </c>
      <c r="AF250" s="303" t="s">
        <v>544</v>
      </c>
      <c r="AG250" s="302" t="s">
        <v>528</v>
      </c>
      <c r="AH250" s="302">
        <v>1</v>
      </c>
      <c r="AI250" s="302" t="s">
        <v>110</v>
      </c>
      <c r="AJ250" s="302">
        <v>12</v>
      </c>
      <c r="AK250" s="302" t="s">
        <v>515</v>
      </c>
      <c r="AL250" s="302" t="s">
        <v>112</v>
      </c>
      <c r="AM250" s="302" t="s">
        <v>236</v>
      </c>
    </row>
    <row r="251" spans="27:39" x14ac:dyDescent="0.25">
      <c r="AA251" s="1"/>
      <c r="AB251" s="1"/>
      <c r="AC251" s="302" t="s">
        <v>526</v>
      </c>
      <c r="AD251" s="302" t="s">
        <v>545</v>
      </c>
      <c r="AE251" s="302" t="s">
        <v>108</v>
      </c>
      <c r="AF251" s="303" t="s">
        <v>546</v>
      </c>
      <c r="AG251" s="302" t="s">
        <v>528</v>
      </c>
      <c r="AH251" s="302">
        <v>1</v>
      </c>
      <c r="AI251" s="302" t="s">
        <v>110</v>
      </c>
      <c r="AJ251" s="302">
        <v>12</v>
      </c>
      <c r="AK251" s="302" t="s">
        <v>515</v>
      </c>
      <c r="AL251" s="302" t="s">
        <v>112</v>
      </c>
      <c r="AM251" s="302" t="s">
        <v>236</v>
      </c>
    </row>
    <row r="252" spans="27:39" x14ac:dyDescent="0.25">
      <c r="AA252" s="1"/>
      <c r="AB252" s="1"/>
      <c r="AC252" s="302" t="s">
        <v>526</v>
      </c>
      <c r="AD252" s="302" t="s">
        <v>547</v>
      </c>
      <c r="AE252" s="302" t="s">
        <v>108</v>
      </c>
      <c r="AF252" s="303" t="s">
        <v>548</v>
      </c>
      <c r="AG252" s="302" t="s">
        <v>528</v>
      </c>
      <c r="AH252" s="302">
        <v>1</v>
      </c>
      <c r="AI252" s="302" t="s">
        <v>110</v>
      </c>
      <c r="AJ252" s="302">
        <v>12</v>
      </c>
      <c r="AK252" s="302" t="s">
        <v>515</v>
      </c>
      <c r="AL252" s="302" t="s">
        <v>112</v>
      </c>
      <c r="AM252" s="302" t="s">
        <v>236</v>
      </c>
    </row>
    <row r="253" spans="27:39" x14ac:dyDescent="0.25">
      <c r="AA253" s="1"/>
      <c r="AB253" s="1"/>
      <c r="AC253" s="302" t="s">
        <v>526</v>
      </c>
      <c r="AD253" s="302" t="s">
        <v>549</v>
      </c>
      <c r="AE253" s="302" t="s">
        <v>108</v>
      </c>
      <c r="AF253" s="303" t="s">
        <v>550</v>
      </c>
      <c r="AG253" s="302" t="s">
        <v>528</v>
      </c>
      <c r="AH253" s="302">
        <v>1</v>
      </c>
      <c r="AI253" s="302" t="s">
        <v>110</v>
      </c>
      <c r="AJ253" s="302">
        <v>12</v>
      </c>
      <c r="AK253" s="302" t="s">
        <v>515</v>
      </c>
      <c r="AL253" s="302" t="s">
        <v>112</v>
      </c>
      <c r="AM253" s="302" t="s">
        <v>236</v>
      </c>
    </row>
    <row r="254" spans="27:39" x14ac:dyDescent="0.25">
      <c r="AA254" s="1"/>
      <c r="AB254" s="1"/>
      <c r="AC254" s="302" t="s">
        <v>526</v>
      </c>
      <c r="AD254" s="302" t="s">
        <v>551</v>
      </c>
      <c r="AE254" s="302" t="s">
        <v>108</v>
      </c>
      <c r="AF254" s="303" t="s">
        <v>552</v>
      </c>
      <c r="AG254" s="302" t="s">
        <v>528</v>
      </c>
      <c r="AH254" s="302">
        <v>1</v>
      </c>
      <c r="AI254" s="302" t="s">
        <v>110</v>
      </c>
      <c r="AJ254" s="302">
        <v>12</v>
      </c>
      <c r="AK254" s="302" t="s">
        <v>515</v>
      </c>
      <c r="AL254" s="302" t="s">
        <v>112</v>
      </c>
      <c r="AM254" s="302" t="s">
        <v>236</v>
      </c>
    </row>
    <row r="255" spans="27:39" x14ac:dyDescent="0.25">
      <c r="AA255" s="1"/>
      <c r="AB255" s="1"/>
      <c r="AC255" s="302" t="s">
        <v>526</v>
      </c>
      <c r="AD255" s="302" t="s">
        <v>553</v>
      </c>
      <c r="AE255" s="302" t="s">
        <v>108</v>
      </c>
      <c r="AF255" s="303" t="s">
        <v>554</v>
      </c>
      <c r="AG255" s="302" t="s">
        <v>528</v>
      </c>
      <c r="AH255" s="302">
        <v>1</v>
      </c>
      <c r="AI255" s="302" t="s">
        <v>110</v>
      </c>
      <c r="AJ255" s="302">
        <v>12</v>
      </c>
      <c r="AK255" s="302" t="s">
        <v>515</v>
      </c>
      <c r="AL255" s="302" t="s">
        <v>112</v>
      </c>
      <c r="AM255" s="302" t="s">
        <v>236</v>
      </c>
    </row>
    <row r="256" spans="27:39" x14ac:dyDescent="0.25">
      <c r="AA256" s="1"/>
      <c r="AB256" s="1"/>
      <c r="AC256" s="302" t="s">
        <v>526</v>
      </c>
      <c r="AD256" s="302" t="s">
        <v>555</v>
      </c>
      <c r="AE256" s="302" t="s">
        <v>108</v>
      </c>
      <c r="AF256" s="303" t="s">
        <v>556</v>
      </c>
      <c r="AG256" s="302" t="s">
        <v>528</v>
      </c>
      <c r="AH256" s="302">
        <v>1</v>
      </c>
      <c r="AI256" s="302" t="s">
        <v>110</v>
      </c>
      <c r="AJ256" s="302">
        <v>12</v>
      </c>
      <c r="AK256" s="302" t="s">
        <v>515</v>
      </c>
      <c r="AL256" s="302" t="s">
        <v>112</v>
      </c>
      <c r="AM256" s="302" t="s">
        <v>236</v>
      </c>
    </row>
    <row r="257" spans="27:39" x14ac:dyDescent="0.25">
      <c r="AA257" s="1"/>
      <c r="AB257" s="1"/>
      <c r="AC257" s="302" t="s">
        <v>526</v>
      </c>
      <c r="AD257" s="302" t="s">
        <v>557</v>
      </c>
      <c r="AE257" s="302" t="s">
        <v>108</v>
      </c>
      <c r="AF257" s="303" t="s">
        <v>558</v>
      </c>
      <c r="AG257" s="302" t="s">
        <v>528</v>
      </c>
      <c r="AH257" s="302">
        <v>1</v>
      </c>
      <c r="AI257" s="302" t="s">
        <v>110</v>
      </c>
      <c r="AJ257" s="302">
        <v>12</v>
      </c>
      <c r="AK257" s="302" t="s">
        <v>515</v>
      </c>
      <c r="AL257" s="302" t="s">
        <v>112</v>
      </c>
      <c r="AM257" s="302" t="s">
        <v>236</v>
      </c>
    </row>
    <row r="258" spans="27:39" x14ac:dyDescent="0.25">
      <c r="AA258" s="1"/>
      <c r="AB258" s="1"/>
      <c r="AC258" s="302" t="s">
        <v>526</v>
      </c>
      <c r="AD258" s="302" t="s">
        <v>559</v>
      </c>
      <c r="AE258" s="302" t="s">
        <v>108</v>
      </c>
      <c r="AF258" s="303" t="s">
        <v>560</v>
      </c>
      <c r="AG258" s="302" t="s">
        <v>528</v>
      </c>
      <c r="AH258" s="302">
        <v>1</v>
      </c>
      <c r="AI258" s="302" t="s">
        <v>110</v>
      </c>
      <c r="AJ258" s="302">
        <v>12</v>
      </c>
      <c r="AK258" s="302" t="s">
        <v>515</v>
      </c>
      <c r="AL258" s="302" t="s">
        <v>112</v>
      </c>
      <c r="AM258" s="302" t="s">
        <v>236</v>
      </c>
    </row>
    <row r="259" spans="27:39" x14ac:dyDescent="0.25">
      <c r="AA259" s="1"/>
      <c r="AB259" s="1"/>
      <c r="AC259" s="302" t="s">
        <v>526</v>
      </c>
      <c r="AD259" s="302" t="s">
        <v>561</v>
      </c>
      <c r="AE259" s="302" t="s">
        <v>108</v>
      </c>
      <c r="AF259" s="303" t="s">
        <v>562</v>
      </c>
      <c r="AG259" s="302" t="s">
        <v>528</v>
      </c>
      <c r="AH259" s="302">
        <v>1</v>
      </c>
      <c r="AI259" s="302" t="s">
        <v>110</v>
      </c>
      <c r="AJ259" s="302">
        <v>12</v>
      </c>
      <c r="AK259" s="302" t="s">
        <v>515</v>
      </c>
      <c r="AL259" s="302" t="s">
        <v>112</v>
      </c>
      <c r="AM259" s="302" t="s">
        <v>236</v>
      </c>
    </row>
    <row r="260" spans="27:39" x14ac:dyDescent="0.25">
      <c r="AA260" s="1"/>
      <c r="AB260" s="1"/>
      <c r="AC260" s="302" t="s">
        <v>526</v>
      </c>
      <c r="AD260" s="302" t="s">
        <v>563</v>
      </c>
      <c r="AE260" s="302" t="s">
        <v>108</v>
      </c>
      <c r="AF260" s="303" t="s">
        <v>564</v>
      </c>
      <c r="AG260" s="302" t="s">
        <v>528</v>
      </c>
      <c r="AH260" s="302">
        <v>1</v>
      </c>
      <c r="AI260" s="302" t="s">
        <v>110</v>
      </c>
      <c r="AJ260" s="302">
        <v>12</v>
      </c>
      <c r="AK260" s="302" t="s">
        <v>515</v>
      </c>
      <c r="AL260" s="302" t="s">
        <v>112</v>
      </c>
      <c r="AM260" s="302" t="s">
        <v>236</v>
      </c>
    </row>
    <row r="261" spans="27:39" x14ac:dyDescent="0.25">
      <c r="AA261" s="1"/>
      <c r="AB261" s="1"/>
      <c r="AC261" s="302" t="s">
        <v>526</v>
      </c>
      <c r="AD261" s="302" t="s">
        <v>565</v>
      </c>
      <c r="AE261" s="302" t="s">
        <v>108</v>
      </c>
      <c r="AF261" s="303" t="s">
        <v>566</v>
      </c>
      <c r="AG261" s="302" t="s">
        <v>528</v>
      </c>
      <c r="AH261" s="302">
        <v>1</v>
      </c>
      <c r="AI261" s="302" t="s">
        <v>110</v>
      </c>
      <c r="AJ261" s="302">
        <v>12</v>
      </c>
      <c r="AK261" s="302" t="s">
        <v>515</v>
      </c>
      <c r="AL261" s="302" t="s">
        <v>112</v>
      </c>
      <c r="AM261" s="302" t="s">
        <v>236</v>
      </c>
    </row>
    <row r="262" spans="27:39" x14ac:dyDescent="0.25">
      <c r="AA262" s="1"/>
      <c r="AB262" s="1"/>
      <c r="AC262" s="302" t="s">
        <v>526</v>
      </c>
      <c r="AD262" s="302" t="s">
        <v>567</v>
      </c>
      <c r="AE262" s="302" t="s">
        <v>108</v>
      </c>
      <c r="AF262" s="303" t="s">
        <v>568</v>
      </c>
      <c r="AG262" s="302" t="s">
        <v>528</v>
      </c>
      <c r="AH262" s="302">
        <v>1</v>
      </c>
      <c r="AI262" s="302" t="s">
        <v>110</v>
      </c>
      <c r="AJ262" s="302">
        <v>12</v>
      </c>
      <c r="AK262" s="302" t="s">
        <v>515</v>
      </c>
      <c r="AL262" s="302" t="s">
        <v>112</v>
      </c>
      <c r="AM262" s="302" t="s">
        <v>236</v>
      </c>
    </row>
    <row r="263" spans="27:39" x14ac:dyDescent="0.25">
      <c r="AA263" s="1"/>
      <c r="AB263" s="1"/>
      <c r="AC263" s="302" t="s">
        <v>526</v>
      </c>
      <c r="AD263" s="302" t="s">
        <v>569</v>
      </c>
      <c r="AE263" s="302" t="s">
        <v>108</v>
      </c>
      <c r="AF263" s="303" t="s">
        <v>570</v>
      </c>
      <c r="AG263" s="302" t="s">
        <v>528</v>
      </c>
      <c r="AH263" s="302">
        <v>1</v>
      </c>
      <c r="AI263" s="302" t="s">
        <v>110</v>
      </c>
      <c r="AJ263" s="302">
        <v>12</v>
      </c>
      <c r="AK263" s="302" t="s">
        <v>515</v>
      </c>
      <c r="AL263" s="302" t="s">
        <v>112</v>
      </c>
      <c r="AM263" s="302" t="s">
        <v>236</v>
      </c>
    </row>
    <row r="264" spans="27:39" x14ac:dyDescent="0.25">
      <c r="AA264" s="1"/>
      <c r="AB264" s="1"/>
      <c r="AC264" s="302" t="s">
        <v>526</v>
      </c>
      <c r="AD264" s="302" t="s">
        <v>571</v>
      </c>
      <c r="AE264" s="302" t="s">
        <v>108</v>
      </c>
      <c r="AF264" s="303" t="s">
        <v>572</v>
      </c>
      <c r="AG264" s="302" t="s">
        <v>528</v>
      </c>
      <c r="AH264" s="302">
        <v>1</v>
      </c>
      <c r="AI264" s="302" t="s">
        <v>110</v>
      </c>
      <c r="AJ264" s="302">
        <v>12</v>
      </c>
      <c r="AK264" s="302" t="s">
        <v>515</v>
      </c>
      <c r="AL264" s="302" t="s">
        <v>112</v>
      </c>
      <c r="AM264" s="302" t="s">
        <v>236</v>
      </c>
    </row>
    <row r="265" spans="27:39" x14ac:dyDescent="0.25">
      <c r="AA265" s="1"/>
      <c r="AB265" s="1"/>
      <c r="AC265" s="302" t="s">
        <v>526</v>
      </c>
      <c r="AD265" s="302" t="s">
        <v>573</v>
      </c>
      <c r="AE265" s="302" t="s">
        <v>108</v>
      </c>
      <c r="AF265" s="303" t="s">
        <v>574</v>
      </c>
      <c r="AG265" s="302" t="s">
        <v>528</v>
      </c>
      <c r="AH265" s="302">
        <v>1</v>
      </c>
      <c r="AI265" s="302" t="s">
        <v>110</v>
      </c>
      <c r="AJ265" s="302">
        <v>12</v>
      </c>
      <c r="AK265" s="302" t="s">
        <v>515</v>
      </c>
      <c r="AL265" s="302" t="s">
        <v>112</v>
      </c>
      <c r="AM265" s="302" t="s">
        <v>236</v>
      </c>
    </row>
    <row r="266" spans="27:39" x14ac:dyDescent="0.25">
      <c r="AA266" s="1"/>
      <c r="AB266" s="1"/>
      <c r="AC266" s="302" t="s">
        <v>526</v>
      </c>
      <c r="AD266" s="302" t="s">
        <v>575</v>
      </c>
      <c r="AE266" s="302" t="s">
        <v>108</v>
      </c>
      <c r="AF266" s="303" t="s">
        <v>576</v>
      </c>
      <c r="AG266" s="302" t="s">
        <v>528</v>
      </c>
      <c r="AH266" s="302">
        <v>1</v>
      </c>
      <c r="AI266" s="302" t="s">
        <v>110</v>
      </c>
      <c r="AJ266" s="302">
        <v>12</v>
      </c>
      <c r="AK266" s="302" t="s">
        <v>515</v>
      </c>
      <c r="AL266" s="302" t="s">
        <v>112</v>
      </c>
      <c r="AM266" s="302" t="s">
        <v>236</v>
      </c>
    </row>
    <row r="267" spans="27:39" x14ac:dyDescent="0.25">
      <c r="AA267" s="1"/>
      <c r="AB267" s="1"/>
      <c r="AC267" s="302" t="s">
        <v>526</v>
      </c>
      <c r="AD267" s="302" t="s">
        <v>577</v>
      </c>
      <c r="AE267" s="302" t="s">
        <v>108</v>
      </c>
      <c r="AF267" s="303" t="s">
        <v>578</v>
      </c>
      <c r="AG267" s="302" t="s">
        <v>528</v>
      </c>
      <c r="AH267" s="302">
        <v>1</v>
      </c>
      <c r="AI267" s="302" t="s">
        <v>110</v>
      </c>
      <c r="AJ267" s="302">
        <v>12</v>
      </c>
      <c r="AK267" s="302" t="s">
        <v>515</v>
      </c>
      <c r="AL267" s="302" t="s">
        <v>112</v>
      </c>
      <c r="AM267" s="302" t="s">
        <v>236</v>
      </c>
    </row>
    <row r="268" spans="27:39" x14ac:dyDescent="0.25">
      <c r="AA268" s="1"/>
      <c r="AB268" s="1"/>
      <c r="AC268" s="302" t="s">
        <v>526</v>
      </c>
      <c r="AD268" s="302" t="s">
        <v>579</v>
      </c>
      <c r="AE268" s="302" t="s">
        <v>108</v>
      </c>
      <c r="AF268" s="303" t="s">
        <v>580</v>
      </c>
      <c r="AG268" s="302" t="s">
        <v>528</v>
      </c>
      <c r="AH268" s="302">
        <v>1</v>
      </c>
      <c r="AI268" s="302" t="s">
        <v>110</v>
      </c>
      <c r="AJ268" s="302">
        <v>12</v>
      </c>
      <c r="AK268" s="302" t="s">
        <v>515</v>
      </c>
      <c r="AL268" s="302" t="s">
        <v>112</v>
      </c>
      <c r="AM268" s="302" t="s">
        <v>236</v>
      </c>
    </row>
    <row r="269" spans="27:39" x14ac:dyDescent="0.25">
      <c r="AA269" s="1"/>
      <c r="AB269" s="1"/>
      <c r="AC269" s="302" t="s">
        <v>526</v>
      </c>
      <c r="AD269" s="302" t="s">
        <v>581</v>
      </c>
      <c r="AE269" s="302" t="s">
        <v>108</v>
      </c>
      <c r="AF269" s="303" t="s">
        <v>582</v>
      </c>
      <c r="AG269" s="302" t="s">
        <v>528</v>
      </c>
      <c r="AH269" s="302">
        <v>1</v>
      </c>
      <c r="AI269" s="302" t="s">
        <v>110</v>
      </c>
      <c r="AJ269" s="302">
        <v>12</v>
      </c>
      <c r="AK269" s="302" t="s">
        <v>515</v>
      </c>
      <c r="AL269" s="302" t="s">
        <v>112</v>
      </c>
      <c r="AM269" s="302" t="s">
        <v>236</v>
      </c>
    </row>
    <row r="270" spans="27:39" x14ac:dyDescent="0.25">
      <c r="AA270" s="1"/>
      <c r="AB270" s="1"/>
      <c r="AC270" s="302" t="s">
        <v>526</v>
      </c>
      <c r="AD270" s="302" t="s">
        <v>583</v>
      </c>
      <c r="AE270" s="302" t="s">
        <v>108</v>
      </c>
      <c r="AF270" s="303" t="s">
        <v>584</v>
      </c>
      <c r="AG270" s="302" t="s">
        <v>528</v>
      </c>
      <c r="AH270" s="302">
        <v>1</v>
      </c>
      <c r="AI270" s="302" t="s">
        <v>110</v>
      </c>
      <c r="AJ270" s="302">
        <v>12</v>
      </c>
      <c r="AK270" s="302" t="s">
        <v>515</v>
      </c>
      <c r="AL270" s="302" t="s">
        <v>112</v>
      </c>
      <c r="AM270" s="302" t="s">
        <v>236</v>
      </c>
    </row>
    <row r="271" spans="27:39" x14ac:dyDescent="0.25">
      <c r="AA271" s="1"/>
      <c r="AB271" s="1"/>
      <c r="AC271" s="302" t="s">
        <v>526</v>
      </c>
      <c r="AD271" s="302" t="s">
        <v>585</v>
      </c>
      <c r="AE271" s="302" t="s">
        <v>108</v>
      </c>
      <c r="AF271" s="303" t="s">
        <v>586</v>
      </c>
      <c r="AG271" s="302" t="s">
        <v>528</v>
      </c>
      <c r="AH271" s="302">
        <v>1</v>
      </c>
      <c r="AI271" s="302" t="s">
        <v>110</v>
      </c>
      <c r="AJ271" s="302">
        <v>12</v>
      </c>
      <c r="AK271" s="302" t="s">
        <v>515</v>
      </c>
      <c r="AL271" s="302" t="s">
        <v>112</v>
      </c>
      <c r="AM271" s="302" t="s">
        <v>236</v>
      </c>
    </row>
    <row r="272" spans="27:39" x14ac:dyDescent="0.25">
      <c r="AA272" s="1"/>
      <c r="AB272" s="1"/>
      <c r="AC272" s="302" t="s">
        <v>526</v>
      </c>
      <c r="AD272" s="302" t="s">
        <v>587</v>
      </c>
      <c r="AE272" s="302" t="s">
        <v>108</v>
      </c>
      <c r="AF272" s="303" t="s">
        <v>588</v>
      </c>
      <c r="AG272" s="302" t="s">
        <v>528</v>
      </c>
      <c r="AH272" s="302">
        <v>1</v>
      </c>
      <c r="AI272" s="302" t="s">
        <v>110</v>
      </c>
      <c r="AJ272" s="302">
        <v>12</v>
      </c>
      <c r="AK272" s="302" t="s">
        <v>515</v>
      </c>
      <c r="AL272" s="302" t="s">
        <v>112</v>
      </c>
      <c r="AM272" s="302" t="s">
        <v>236</v>
      </c>
    </row>
    <row r="273" spans="27:39" x14ac:dyDescent="0.25">
      <c r="AA273" s="1"/>
      <c r="AB273" s="1"/>
      <c r="AC273" s="302" t="s">
        <v>526</v>
      </c>
      <c r="AD273" s="302" t="s">
        <v>589</v>
      </c>
      <c r="AE273" s="302" t="s">
        <v>108</v>
      </c>
      <c r="AF273" s="303" t="s">
        <v>590</v>
      </c>
      <c r="AG273" s="302" t="s">
        <v>528</v>
      </c>
      <c r="AH273" s="302">
        <v>1</v>
      </c>
      <c r="AI273" s="302" t="s">
        <v>110</v>
      </c>
      <c r="AJ273" s="302">
        <v>12</v>
      </c>
      <c r="AK273" s="302" t="s">
        <v>515</v>
      </c>
      <c r="AL273" s="302" t="s">
        <v>112</v>
      </c>
      <c r="AM273" s="302" t="s">
        <v>236</v>
      </c>
    </row>
    <row r="274" spans="27:39" x14ac:dyDescent="0.25">
      <c r="AA274" s="1"/>
      <c r="AB274" s="1"/>
      <c r="AC274" s="302" t="s">
        <v>526</v>
      </c>
      <c r="AD274" s="302" t="s">
        <v>591</v>
      </c>
      <c r="AE274" s="302" t="s">
        <v>108</v>
      </c>
      <c r="AF274" s="303" t="s">
        <v>592</v>
      </c>
      <c r="AG274" s="302" t="s">
        <v>528</v>
      </c>
      <c r="AH274" s="302">
        <v>1</v>
      </c>
      <c r="AI274" s="302" t="s">
        <v>110</v>
      </c>
      <c r="AJ274" s="302">
        <v>12</v>
      </c>
      <c r="AK274" s="302" t="s">
        <v>515</v>
      </c>
      <c r="AL274" s="302" t="s">
        <v>112</v>
      </c>
      <c r="AM274" s="302" t="s">
        <v>236</v>
      </c>
    </row>
    <row r="275" spans="27:39" x14ac:dyDescent="0.25">
      <c r="AA275" s="1"/>
      <c r="AB275" s="1"/>
      <c r="AC275" s="302" t="s">
        <v>526</v>
      </c>
      <c r="AD275" s="302" t="s">
        <v>593</v>
      </c>
      <c r="AE275" s="302" t="s">
        <v>108</v>
      </c>
      <c r="AF275" s="303" t="s">
        <v>594</v>
      </c>
      <c r="AG275" s="302" t="s">
        <v>528</v>
      </c>
      <c r="AH275" s="302">
        <v>1</v>
      </c>
      <c r="AI275" s="302" t="s">
        <v>110</v>
      </c>
      <c r="AJ275" s="302">
        <v>12</v>
      </c>
      <c r="AK275" s="302" t="s">
        <v>515</v>
      </c>
      <c r="AL275" s="302" t="s">
        <v>112</v>
      </c>
      <c r="AM275" s="302" t="s">
        <v>236</v>
      </c>
    </row>
    <row r="276" spans="27:39" x14ac:dyDescent="0.25">
      <c r="AA276" s="1"/>
      <c r="AB276" s="1"/>
      <c r="AC276" s="302" t="s">
        <v>526</v>
      </c>
      <c r="AD276" s="302" t="s">
        <v>595</v>
      </c>
      <c r="AE276" s="302" t="s">
        <v>108</v>
      </c>
      <c r="AF276" s="303" t="s">
        <v>596</v>
      </c>
      <c r="AG276" s="302" t="s">
        <v>528</v>
      </c>
      <c r="AH276" s="302">
        <v>1</v>
      </c>
      <c r="AI276" s="302" t="s">
        <v>110</v>
      </c>
      <c r="AJ276" s="302">
        <v>12</v>
      </c>
      <c r="AK276" s="302" t="s">
        <v>515</v>
      </c>
      <c r="AL276" s="302" t="s">
        <v>112</v>
      </c>
      <c r="AM276" s="302" t="s">
        <v>236</v>
      </c>
    </row>
    <row r="277" spans="27:39" x14ac:dyDescent="0.25">
      <c r="AA277" s="1"/>
      <c r="AB277" s="1"/>
      <c r="AC277" s="302" t="s">
        <v>526</v>
      </c>
      <c r="AD277" s="302" t="s">
        <v>597</v>
      </c>
      <c r="AE277" s="302" t="s">
        <v>108</v>
      </c>
      <c r="AF277" s="303" t="s">
        <v>598</v>
      </c>
      <c r="AG277" s="302" t="s">
        <v>528</v>
      </c>
      <c r="AH277" s="302">
        <v>1</v>
      </c>
      <c r="AI277" s="302" t="s">
        <v>110</v>
      </c>
      <c r="AJ277" s="302">
        <v>12</v>
      </c>
      <c r="AK277" s="302" t="s">
        <v>515</v>
      </c>
      <c r="AL277" s="302" t="s">
        <v>112</v>
      </c>
      <c r="AM277" s="302" t="s">
        <v>236</v>
      </c>
    </row>
    <row r="278" spans="27:39" x14ac:dyDescent="0.25">
      <c r="AA278" s="1"/>
      <c r="AB278" s="1"/>
      <c r="AC278" s="302" t="s">
        <v>526</v>
      </c>
      <c r="AD278" s="302" t="s">
        <v>599</v>
      </c>
      <c r="AE278" s="302" t="s">
        <v>108</v>
      </c>
      <c r="AF278" s="303" t="s">
        <v>600</v>
      </c>
      <c r="AG278" s="302" t="s">
        <v>528</v>
      </c>
      <c r="AH278" s="302">
        <v>1</v>
      </c>
      <c r="AI278" s="302" t="s">
        <v>110</v>
      </c>
      <c r="AJ278" s="302">
        <v>12</v>
      </c>
      <c r="AK278" s="302" t="s">
        <v>515</v>
      </c>
      <c r="AL278" s="302" t="s">
        <v>112</v>
      </c>
      <c r="AM278" s="302" t="s">
        <v>236</v>
      </c>
    </row>
    <row r="279" spans="27:39" x14ac:dyDescent="0.25">
      <c r="AA279" s="1"/>
      <c r="AB279" s="1"/>
      <c r="AC279" s="302" t="s">
        <v>526</v>
      </c>
      <c r="AD279" s="302" t="s">
        <v>601</v>
      </c>
      <c r="AE279" s="302" t="s">
        <v>108</v>
      </c>
      <c r="AF279" s="303" t="s">
        <v>602</v>
      </c>
      <c r="AG279" s="302" t="s">
        <v>528</v>
      </c>
      <c r="AH279" s="302">
        <v>1</v>
      </c>
      <c r="AI279" s="302" t="s">
        <v>110</v>
      </c>
      <c r="AJ279" s="302">
        <v>12</v>
      </c>
      <c r="AK279" s="302" t="s">
        <v>515</v>
      </c>
      <c r="AL279" s="302" t="s">
        <v>112</v>
      </c>
      <c r="AM279" s="302" t="s">
        <v>236</v>
      </c>
    </row>
    <row r="280" spans="27:39" x14ac:dyDescent="0.25">
      <c r="AA280" s="1"/>
      <c r="AB280" s="1"/>
      <c r="AC280" s="302" t="s">
        <v>526</v>
      </c>
      <c r="AD280" s="302" t="s">
        <v>603</v>
      </c>
      <c r="AE280" s="302" t="s">
        <v>108</v>
      </c>
      <c r="AF280" s="303" t="s">
        <v>604</v>
      </c>
      <c r="AG280" s="302" t="s">
        <v>528</v>
      </c>
      <c r="AH280" s="302">
        <v>1</v>
      </c>
      <c r="AI280" s="302" t="s">
        <v>110</v>
      </c>
      <c r="AJ280" s="302">
        <v>12</v>
      </c>
      <c r="AK280" s="302" t="s">
        <v>515</v>
      </c>
      <c r="AL280" s="302" t="s">
        <v>112</v>
      </c>
      <c r="AM280" s="302" t="s">
        <v>236</v>
      </c>
    </row>
    <row r="281" spans="27:39" x14ac:dyDescent="0.25">
      <c r="AA281" s="1"/>
      <c r="AB281" s="1"/>
      <c r="AC281" s="302" t="s">
        <v>526</v>
      </c>
      <c r="AD281" s="302" t="s">
        <v>605</v>
      </c>
      <c r="AE281" s="302" t="s">
        <v>108</v>
      </c>
      <c r="AF281" s="303" t="s">
        <v>606</v>
      </c>
      <c r="AG281" s="302" t="s">
        <v>528</v>
      </c>
      <c r="AH281" s="302">
        <v>1</v>
      </c>
      <c r="AI281" s="302" t="s">
        <v>110</v>
      </c>
      <c r="AJ281" s="302">
        <v>12</v>
      </c>
      <c r="AK281" s="302" t="s">
        <v>515</v>
      </c>
      <c r="AL281" s="302" t="s">
        <v>112</v>
      </c>
      <c r="AM281" s="302" t="s">
        <v>236</v>
      </c>
    </row>
    <row r="282" spans="27:39" x14ac:dyDescent="0.25">
      <c r="AA282" s="1"/>
      <c r="AB282" s="1"/>
      <c r="AC282" s="302" t="s">
        <v>526</v>
      </c>
      <c r="AD282" s="302" t="s">
        <v>607</v>
      </c>
      <c r="AE282" s="302" t="s">
        <v>108</v>
      </c>
      <c r="AF282" s="303" t="s">
        <v>550</v>
      </c>
      <c r="AG282" s="302" t="s">
        <v>528</v>
      </c>
      <c r="AH282" s="302">
        <v>1</v>
      </c>
      <c r="AI282" s="302" t="s">
        <v>110</v>
      </c>
      <c r="AJ282" s="302">
        <v>12</v>
      </c>
      <c r="AK282" s="302" t="s">
        <v>515</v>
      </c>
      <c r="AL282" s="302" t="s">
        <v>112</v>
      </c>
      <c r="AM282" s="302" t="s">
        <v>236</v>
      </c>
    </row>
    <row r="283" spans="27:39" x14ac:dyDescent="0.25">
      <c r="AA283" s="1"/>
      <c r="AB283" s="1"/>
      <c r="AC283" s="302" t="s">
        <v>526</v>
      </c>
      <c r="AD283" s="302" t="s">
        <v>608</v>
      </c>
      <c r="AE283" s="302" t="s">
        <v>108</v>
      </c>
      <c r="AF283" s="303" t="s">
        <v>609</v>
      </c>
      <c r="AG283" s="302" t="s">
        <v>528</v>
      </c>
      <c r="AH283" s="302">
        <v>1</v>
      </c>
      <c r="AI283" s="302" t="s">
        <v>110</v>
      </c>
      <c r="AJ283" s="302">
        <v>12</v>
      </c>
      <c r="AK283" s="302" t="s">
        <v>515</v>
      </c>
      <c r="AL283" s="302" t="s">
        <v>112</v>
      </c>
      <c r="AM283" s="302" t="s">
        <v>236</v>
      </c>
    </row>
    <row r="284" spans="27:39" x14ac:dyDescent="0.25">
      <c r="AA284" s="1"/>
      <c r="AB284" s="1"/>
      <c r="AC284" s="302" t="s">
        <v>526</v>
      </c>
      <c r="AD284" s="302" t="s">
        <v>610</v>
      </c>
      <c r="AE284" s="302" t="s">
        <v>108</v>
      </c>
      <c r="AF284" s="303" t="s">
        <v>611</v>
      </c>
      <c r="AG284" s="302" t="s">
        <v>528</v>
      </c>
      <c r="AH284" s="302">
        <v>1</v>
      </c>
      <c r="AI284" s="302" t="s">
        <v>110</v>
      </c>
      <c r="AJ284" s="302">
        <v>12</v>
      </c>
      <c r="AK284" s="302" t="s">
        <v>515</v>
      </c>
      <c r="AL284" s="302" t="s">
        <v>112</v>
      </c>
      <c r="AM284" s="302" t="s">
        <v>236</v>
      </c>
    </row>
    <row r="285" spans="27:39" x14ac:dyDescent="0.25">
      <c r="AA285" s="1"/>
      <c r="AB285" s="1"/>
      <c r="AC285" s="302" t="s">
        <v>526</v>
      </c>
      <c r="AD285" s="302" t="s">
        <v>612</v>
      </c>
      <c r="AE285" s="302" t="s">
        <v>108</v>
      </c>
      <c r="AF285" s="303" t="s">
        <v>613</v>
      </c>
      <c r="AG285" s="302" t="s">
        <v>528</v>
      </c>
      <c r="AH285" s="302">
        <v>1</v>
      </c>
      <c r="AI285" s="302" t="s">
        <v>110</v>
      </c>
      <c r="AJ285" s="302">
        <v>12</v>
      </c>
      <c r="AK285" s="302" t="s">
        <v>515</v>
      </c>
      <c r="AL285" s="302" t="s">
        <v>112</v>
      </c>
      <c r="AM285" s="302" t="s">
        <v>236</v>
      </c>
    </row>
    <row r="286" spans="27:39" x14ac:dyDescent="0.25">
      <c r="AA286" s="1"/>
      <c r="AB286" s="1"/>
      <c r="AC286" s="302" t="s">
        <v>526</v>
      </c>
      <c r="AD286" s="302" t="s">
        <v>614</v>
      </c>
      <c r="AE286" s="302" t="s">
        <v>108</v>
      </c>
      <c r="AF286" s="303" t="s">
        <v>615</v>
      </c>
      <c r="AG286" s="302" t="s">
        <v>528</v>
      </c>
      <c r="AH286" s="302">
        <v>1</v>
      </c>
      <c r="AI286" s="302" t="s">
        <v>110</v>
      </c>
      <c r="AJ286" s="302">
        <v>12</v>
      </c>
      <c r="AK286" s="302" t="s">
        <v>515</v>
      </c>
      <c r="AL286" s="302" t="s">
        <v>112</v>
      </c>
      <c r="AM286" s="302" t="s">
        <v>236</v>
      </c>
    </row>
    <row r="287" spans="27:39" x14ac:dyDescent="0.25">
      <c r="AA287" s="1"/>
      <c r="AB287" s="1"/>
      <c r="AC287" s="302" t="s">
        <v>526</v>
      </c>
      <c r="AD287" s="302" t="s">
        <v>616</v>
      </c>
      <c r="AE287" s="302" t="s">
        <v>108</v>
      </c>
      <c r="AF287" s="303" t="s">
        <v>617</v>
      </c>
      <c r="AG287" s="302" t="s">
        <v>528</v>
      </c>
      <c r="AH287" s="302">
        <v>1</v>
      </c>
      <c r="AI287" s="302" t="s">
        <v>110</v>
      </c>
      <c r="AJ287" s="302">
        <v>12</v>
      </c>
      <c r="AK287" s="302" t="s">
        <v>515</v>
      </c>
      <c r="AL287" s="302" t="s">
        <v>112</v>
      </c>
      <c r="AM287" s="302" t="s">
        <v>236</v>
      </c>
    </row>
    <row r="288" spans="27:39" x14ac:dyDescent="0.25">
      <c r="AA288" s="1"/>
      <c r="AB288" s="1"/>
      <c r="AC288" s="302" t="s">
        <v>526</v>
      </c>
      <c r="AD288" s="302" t="s">
        <v>618</v>
      </c>
      <c r="AE288" s="302" t="s">
        <v>108</v>
      </c>
      <c r="AF288" s="303" t="s">
        <v>619</v>
      </c>
      <c r="AG288" s="302" t="s">
        <v>528</v>
      </c>
      <c r="AH288" s="302">
        <v>1</v>
      </c>
      <c r="AI288" s="302" t="s">
        <v>110</v>
      </c>
      <c r="AJ288" s="302">
        <v>12</v>
      </c>
      <c r="AK288" s="302" t="s">
        <v>515</v>
      </c>
      <c r="AL288" s="302" t="s">
        <v>112</v>
      </c>
      <c r="AM288" s="302" t="s">
        <v>236</v>
      </c>
    </row>
    <row r="289" spans="27:39" x14ac:dyDescent="0.25">
      <c r="AA289" s="1"/>
      <c r="AB289" s="1"/>
      <c r="AC289" s="302" t="s">
        <v>526</v>
      </c>
      <c r="AD289" s="302" t="s">
        <v>620</v>
      </c>
      <c r="AE289" s="302" t="s">
        <v>108</v>
      </c>
      <c r="AF289" s="303" t="s">
        <v>621</v>
      </c>
      <c r="AG289" s="302" t="s">
        <v>528</v>
      </c>
      <c r="AH289" s="302">
        <v>1</v>
      </c>
      <c r="AI289" s="302" t="s">
        <v>110</v>
      </c>
      <c r="AJ289" s="302">
        <v>12</v>
      </c>
      <c r="AK289" s="302" t="s">
        <v>515</v>
      </c>
      <c r="AL289" s="302" t="s">
        <v>112</v>
      </c>
      <c r="AM289" s="302" t="s">
        <v>236</v>
      </c>
    </row>
    <row r="290" spans="27:39" x14ac:dyDescent="0.25">
      <c r="AA290" s="1"/>
      <c r="AB290" s="1"/>
      <c r="AC290" s="302" t="s">
        <v>526</v>
      </c>
      <c r="AD290" s="302" t="s">
        <v>622</v>
      </c>
      <c r="AE290" s="302"/>
      <c r="AF290" s="303"/>
      <c r="AG290" s="302"/>
      <c r="AH290" s="302"/>
      <c r="AI290" s="302"/>
      <c r="AJ290" s="302"/>
      <c r="AK290" s="302"/>
      <c r="AL290" s="302"/>
      <c r="AM290" s="302"/>
    </row>
    <row r="291" spans="27:39" x14ac:dyDescent="0.25">
      <c r="AA291" s="1"/>
      <c r="AB291" s="1"/>
      <c r="AC291" s="302"/>
      <c r="AD291" s="302"/>
      <c r="AE291" s="302"/>
      <c r="AF291" s="303"/>
      <c r="AG291" s="302"/>
      <c r="AH291" s="302"/>
      <c r="AI291" s="302"/>
      <c r="AJ291" s="302"/>
      <c r="AK291" s="302"/>
      <c r="AL291" s="302"/>
      <c r="AM291" s="302"/>
    </row>
    <row r="292" spans="27:39" x14ac:dyDescent="0.25">
      <c r="AA292" s="1"/>
      <c r="AB292" s="1"/>
      <c r="AC292" s="302"/>
      <c r="AD292" s="302"/>
      <c r="AE292" s="302"/>
      <c r="AF292" s="303"/>
      <c r="AG292" s="302"/>
      <c r="AH292" s="302"/>
      <c r="AI292" s="302"/>
      <c r="AJ292" s="302"/>
      <c r="AK292" s="302"/>
      <c r="AL292" s="302"/>
      <c r="AM292" s="302"/>
    </row>
    <row r="293" spans="27:39" x14ac:dyDescent="0.25">
      <c r="AA293" s="1"/>
      <c r="AB293" s="1"/>
      <c r="AC293" s="302"/>
      <c r="AD293" s="302"/>
      <c r="AE293" s="302"/>
      <c r="AF293" s="303"/>
      <c r="AG293" s="302"/>
      <c r="AH293" s="302"/>
      <c r="AI293" s="302"/>
      <c r="AJ293" s="302"/>
      <c r="AK293" s="302"/>
      <c r="AL293" s="302"/>
      <c r="AM293" s="302"/>
    </row>
    <row r="294" spans="27:39" x14ac:dyDescent="0.25">
      <c r="AA294" s="1"/>
      <c r="AB294" s="1"/>
      <c r="AC294" s="302" t="s">
        <v>623</v>
      </c>
      <c r="AD294" s="302" t="s">
        <v>527</v>
      </c>
      <c r="AE294" s="302" t="s">
        <v>108</v>
      </c>
      <c r="AF294" s="303"/>
      <c r="AG294" s="302" t="s">
        <v>528</v>
      </c>
      <c r="AH294" s="302">
        <v>1</v>
      </c>
      <c r="AI294" s="302" t="s">
        <v>624</v>
      </c>
      <c r="AJ294" s="302">
        <v>1</v>
      </c>
      <c r="AK294" s="302" t="s">
        <v>624</v>
      </c>
      <c r="AL294" s="302" t="s">
        <v>112</v>
      </c>
      <c r="AM294" s="302" t="s">
        <v>236</v>
      </c>
    </row>
    <row r="295" spans="27:39" x14ac:dyDescent="0.25">
      <c r="AA295" s="1"/>
      <c r="AB295" s="1"/>
      <c r="AC295" s="302" t="s">
        <v>623</v>
      </c>
      <c r="AD295" s="302" t="s">
        <v>625</v>
      </c>
      <c r="AE295" s="302" t="s">
        <v>108</v>
      </c>
      <c r="AF295" s="303" t="s">
        <v>530</v>
      </c>
      <c r="AG295" s="302" t="s">
        <v>528</v>
      </c>
      <c r="AH295" s="302">
        <v>1</v>
      </c>
      <c r="AI295" s="302" t="s">
        <v>624</v>
      </c>
      <c r="AJ295" s="302">
        <v>1</v>
      </c>
      <c r="AK295" s="302" t="s">
        <v>624</v>
      </c>
      <c r="AL295" s="302" t="s">
        <v>112</v>
      </c>
      <c r="AM295" s="302" t="s">
        <v>236</v>
      </c>
    </row>
    <row r="296" spans="27:39" x14ac:dyDescent="0.25">
      <c r="AA296" s="1"/>
      <c r="AB296" s="1"/>
      <c r="AC296" s="302" t="s">
        <v>623</v>
      </c>
      <c r="AD296" s="302" t="s">
        <v>626</v>
      </c>
      <c r="AE296" s="302" t="s">
        <v>108</v>
      </c>
      <c r="AF296" s="303" t="s">
        <v>532</v>
      </c>
      <c r="AG296" s="302" t="s">
        <v>528</v>
      </c>
      <c r="AH296" s="302">
        <v>1</v>
      </c>
      <c r="AI296" s="302" t="s">
        <v>624</v>
      </c>
      <c r="AJ296" s="302">
        <v>1</v>
      </c>
      <c r="AK296" s="302" t="s">
        <v>624</v>
      </c>
      <c r="AL296" s="302" t="s">
        <v>112</v>
      </c>
      <c r="AM296" s="302" t="s">
        <v>236</v>
      </c>
    </row>
    <row r="297" spans="27:39" x14ac:dyDescent="0.25">
      <c r="AA297" s="1"/>
      <c r="AB297" s="1"/>
      <c r="AC297" s="302" t="s">
        <v>623</v>
      </c>
      <c r="AD297" s="302" t="s">
        <v>627</v>
      </c>
      <c r="AE297" s="302" t="s">
        <v>108</v>
      </c>
      <c r="AF297" s="303" t="s">
        <v>534</v>
      </c>
      <c r="AG297" s="302" t="s">
        <v>528</v>
      </c>
      <c r="AH297" s="302">
        <v>1</v>
      </c>
      <c r="AI297" s="302" t="s">
        <v>624</v>
      </c>
      <c r="AJ297" s="302">
        <v>1</v>
      </c>
      <c r="AK297" s="302" t="s">
        <v>624</v>
      </c>
      <c r="AL297" s="302" t="s">
        <v>112</v>
      </c>
      <c r="AM297" s="302" t="s">
        <v>236</v>
      </c>
    </row>
    <row r="298" spans="27:39" x14ac:dyDescent="0.25">
      <c r="AA298" s="1"/>
      <c r="AB298" s="1"/>
      <c r="AC298" s="302" t="s">
        <v>623</v>
      </c>
      <c r="AD298" s="302" t="s">
        <v>628</v>
      </c>
      <c r="AE298" s="302" t="s">
        <v>108</v>
      </c>
      <c r="AF298" s="303" t="s">
        <v>536</v>
      </c>
      <c r="AG298" s="302" t="s">
        <v>528</v>
      </c>
      <c r="AH298" s="302">
        <v>1</v>
      </c>
      <c r="AI298" s="302" t="s">
        <v>624</v>
      </c>
      <c r="AJ298" s="302">
        <v>1</v>
      </c>
      <c r="AK298" s="302" t="s">
        <v>624</v>
      </c>
      <c r="AL298" s="302" t="s">
        <v>112</v>
      </c>
      <c r="AM298" s="302" t="s">
        <v>236</v>
      </c>
    </row>
    <row r="299" spans="27:39" x14ac:dyDescent="0.25">
      <c r="AA299" s="1"/>
      <c r="AB299" s="1"/>
      <c r="AC299" s="302" t="s">
        <v>623</v>
      </c>
      <c r="AD299" s="302" t="s">
        <v>629</v>
      </c>
      <c r="AE299" s="302" t="s">
        <v>108</v>
      </c>
      <c r="AF299" s="303" t="s">
        <v>538</v>
      </c>
      <c r="AG299" s="302" t="s">
        <v>528</v>
      </c>
      <c r="AH299" s="302">
        <v>1</v>
      </c>
      <c r="AI299" s="302" t="s">
        <v>624</v>
      </c>
      <c r="AJ299" s="302">
        <v>1</v>
      </c>
      <c r="AK299" s="302" t="s">
        <v>624</v>
      </c>
      <c r="AL299" s="302" t="s">
        <v>112</v>
      </c>
      <c r="AM299" s="302" t="s">
        <v>236</v>
      </c>
    </row>
    <row r="300" spans="27:39" x14ac:dyDescent="0.25">
      <c r="AA300" s="1"/>
      <c r="AB300" s="1"/>
      <c r="AC300" s="302" t="s">
        <v>623</v>
      </c>
      <c r="AD300" s="302" t="s">
        <v>630</v>
      </c>
      <c r="AE300" s="302" t="s">
        <v>108</v>
      </c>
      <c r="AF300" s="303" t="s">
        <v>540</v>
      </c>
      <c r="AG300" s="302" t="s">
        <v>528</v>
      </c>
      <c r="AH300" s="302">
        <v>1</v>
      </c>
      <c r="AI300" s="302" t="s">
        <v>624</v>
      </c>
      <c r="AJ300" s="302">
        <v>1</v>
      </c>
      <c r="AK300" s="302" t="s">
        <v>624</v>
      </c>
      <c r="AL300" s="302" t="s">
        <v>112</v>
      </c>
      <c r="AM300" s="302" t="s">
        <v>236</v>
      </c>
    </row>
    <row r="301" spans="27:39" x14ac:dyDescent="0.25">
      <c r="AA301" s="1"/>
      <c r="AB301" s="1"/>
      <c r="AC301" s="302" t="s">
        <v>623</v>
      </c>
      <c r="AD301" s="302" t="s">
        <v>631</v>
      </c>
      <c r="AE301" s="302" t="s">
        <v>108</v>
      </c>
      <c r="AF301" s="303" t="s">
        <v>542</v>
      </c>
      <c r="AG301" s="302" t="s">
        <v>528</v>
      </c>
      <c r="AH301" s="302">
        <v>1</v>
      </c>
      <c r="AI301" s="302" t="s">
        <v>624</v>
      </c>
      <c r="AJ301" s="302">
        <v>1</v>
      </c>
      <c r="AK301" s="302" t="s">
        <v>624</v>
      </c>
      <c r="AL301" s="302" t="s">
        <v>112</v>
      </c>
      <c r="AM301" s="302" t="s">
        <v>236</v>
      </c>
    </row>
    <row r="302" spans="27:39" x14ac:dyDescent="0.25">
      <c r="AA302" s="1"/>
      <c r="AB302" s="1"/>
      <c r="AC302" s="302" t="s">
        <v>623</v>
      </c>
      <c r="AD302" s="302" t="s">
        <v>632</v>
      </c>
      <c r="AE302" s="302" t="s">
        <v>108</v>
      </c>
      <c r="AF302" s="303" t="s">
        <v>544</v>
      </c>
      <c r="AG302" s="302" t="s">
        <v>528</v>
      </c>
      <c r="AH302" s="302">
        <v>1</v>
      </c>
      <c r="AI302" s="302" t="s">
        <v>624</v>
      </c>
      <c r="AJ302" s="302">
        <v>1</v>
      </c>
      <c r="AK302" s="302" t="s">
        <v>624</v>
      </c>
      <c r="AL302" s="302" t="s">
        <v>112</v>
      </c>
      <c r="AM302" s="302" t="s">
        <v>236</v>
      </c>
    </row>
    <row r="303" spans="27:39" x14ac:dyDescent="0.25">
      <c r="AA303" s="1"/>
      <c r="AB303" s="1"/>
      <c r="AC303" s="302" t="s">
        <v>623</v>
      </c>
      <c r="AD303" s="302" t="s">
        <v>633</v>
      </c>
      <c r="AE303" s="302" t="s">
        <v>108</v>
      </c>
      <c r="AF303" s="303" t="s">
        <v>546</v>
      </c>
      <c r="AG303" s="302" t="s">
        <v>528</v>
      </c>
      <c r="AH303" s="302">
        <v>1</v>
      </c>
      <c r="AI303" s="302" t="s">
        <v>624</v>
      </c>
      <c r="AJ303" s="302">
        <v>1</v>
      </c>
      <c r="AK303" s="302" t="s">
        <v>624</v>
      </c>
      <c r="AL303" s="302" t="s">
        <v>112</v>
      </c>
      <c r="AM303" s="302" t="s">
        <v>236</v>
      </c>
    </row>
    <row r="304" spans="27:39" x14ac:dyDescent="0.25">
      <c r="AA304" s="1"/>
      <c r="AB304" s="1"/>
      <c r="AC304" s="302" t="s">
        <v>623</v>
      </c>
      <c r="AD304" s="302" t="s">
        <v>634</v>
      </c>
      <c r="AE304" s="302" t="s">
        <v>108</v>
      </c>
      <c r="AF304" s="303" t="s">
        <v>548</v>
      </c>
      <c r="AG304" s="302" t="s">
        <v>528</v>
      </c>
      <c r="AH304" s="302">
        <v>1</v>
      </c>
      <c r="AI304" s="302" t="s">
        <v>624</v>
      </c>
      <c r="AJ304" s="302">
        <v>1</v>
      </c>
      <c r="AK304" s="302" t="s">
        <v>624</v>
      </c>
      <c r="AL304" s="302" t="s">
        <v>112</v>
      </c>
      <c r="AM304" s="302" t="s">
        <v>236</v>
      </c>
    </row>
    <row r="305" spans="27:39" x14ac:dyDescent="0.25">
      <c r="AA305" s="1"/>
      <c r="AB305" s="1"/>
      <c r="AC305" s="302" t="s">
        <v>623</v>
      </c>
      <c r="AD305" s="302" t="s">
        <v>635</v>
      </c>
      <c r="AE305" s="302" t="s">
        <v>108</v>
      </c>
      <c r="AF305" s="303" t="s">
        <v>550</v>
      </c>
      <c r="AG305" s="302" t="s">
        <v>528</v>
      </c>
      <c r="AH305" s="302">
        <v>1</v>
      </c>
      <c r="AI305" s="302" t="s">
        <v>624</v>
      </c>
      <c r="AJ305" s="302">
        <v>1</v>
      </c>
      <c r="AK305" s="302" t="s">
        <v>624</v>
      </c>
      <c r="AL305" s="302" t="s">
        <v>112</v>
      </c>
      <c r="AM305" s="302" t="s">
        <v>236</v>
      </c>
    </row>
    <row r="306" spans="27:39" x14ac:dyDescent="0.25">
      <c r="AA306" s="1"/>
      <c r="AB306" s="1"/>
      <c r="AC306" s="302" t="s">
        <v>623</v>
      </c>
      <c r="AD306" s="302" t="s">
        <v>636</v>
      </c>
      <c r="AE306" s="302" t="s">
        <v>108</v>
      </c>
      <c r="AF306" s="303" t="s">
        <v>552</v>
      </c>
      <c r="AG306" s="302" t="s">
        <v>528</v>
      </c>
      <c r="AH306" s="302">
        <v>1</v>
      </c>
      <c r="AI306" s="302" t="s">
        <v>624</v>
      </c>
      <c r="AJ306" s="302">
        <v>1</v>
      </c>
      <c r="AK306" s="302" t="s">
        <v>624</v>
      </c>
      <c r="AL306" s="302" t="s">
        <v>112</v>
      </c>
      <c r="AM306" s="302" t="s">
        <v>236</v>
      </c>
    </row>
    <row r="307" spans="27:39" x14ac:dyDescent="0.25">
      <c r="AA307" s="1"/>
      <c r="AB307" s="1"/>
      <c r="AC307" s="302" t="s">
        <v>623</v>
      </c>
      <c r="AD307" s="302" t="s">
        <v>637</v>
      </c>
      <c r="AE307" s="302" t="s">
        <v>108</v>
      </c>
      <c r="AF307" s="303" t="s">
        <v>554</v>
      </c>
      <c r="AG307" s="302" t="s">
        <v>528</v>
      </c>
      <c r="AH307" s="302">
        <v>1</v>
      </c>
      <c r="AI307" s="302" t="s">
        <v>624</v>
      </c>
      <c r="AJ307" s="302">
        <v>1</v>
      </c>
      <c r="AK307" s="302" t="s">
        <v>624</v>
      </c>
      <c r="AL307" s="302" t="s">
        <v>112</v>
      </c>
      <c r="AM307" s="302" t="s">
        <v>236</v>
      </c>
    </row>
    <row r="308" spans="27:39" x14ac:dyDescent="0.25">
      <c r="AA308" s="1"/>
      <c r="AB308" s="1"/>
      <c r="AC308" s="302" t="s">
        <v>623</v>
      </c>
      <c r="AD308" s="302" t="s">
        <v>638</v>
      </c>
      <c r="AE308" s="302" t="s">
        <v>108</v>
      </c>
      <c r="AF308" s="303" t="s">
        <v>556</v>
      </c>
      <c r="AG308" s="302" t="s">
        <v>528</v>
      </c>
      <c r="AH308" s="302">
        <v>1</v>
      </c>
      <c r="AI308" s="302" t="s">
        <v>624</v>
      </c>
      <c r="AJ308" s="302">
        <v>1</v>
      </c>
      <c r="AK308" s="302" t="s">
        <v>624</v>
      </c>
      <c r="AL308" s="302" t="s">
        <v>112</v>
      </c>
      <c r="AM308" s="302" t="s">
        <v>236</v>
      </c>
    </row>
    <row r="309" spans="27:39" x14ac:dyDescent="0.25">
      <c r="AA309" s="1"/>
      <c r="AB309" s="1"/>
      <c r="AC309" s="302" t="s">
        <v>623</v>
      </c>
      <c r="AD309" s="302" t="s">
        <v>639</v>
      </c>
      <c r="AE309" s="302" t="s">
        <v>108</v>
      </c>
      <c r="AF309" s="303" t="s">
        <v>558</v>
      </c>
      <c r="AG309" s="302" t="s">
        <v>528</v>
      </c>
      <c r="AH309" s="302">
        <v>1</v>
      </c>
      <c r="AI309" s="302" t="s">
        <v>624</v>
      </c>
      <c r="AJ309" s="302">
        <v>1</v>
      </c>
      <c r="AK309" s="302" t="s">
        <v>624</v>
      </c>
      <c r="AL309" s="302" t="s">
        <v>112</v>
      </c>
      <c r="AM309" s="302" t="s">
        <v>236</v>
      </c>
    </row>
    <row r="310" spans="27:39" x14ac:dyDescent="0.25">
      <c r="AA310" s="1"/>
      <c r="AB310" s="1"/>
      <c r="AC310" s="302" t="s">
        <v>623</v>
      </c>
      <c r="AD310" s="302" t="s">
        <v>640</v>
      </c>
      <c r="AE310" s="302" t="s">
        <v>108</v>
      </c>
      <c r="AF310" s="303" t="s">
        <v>560</v>
      </c>
      <c r="AG310" s="302" t="s">
        <v>528</v>
      </c>
      <c r="AH310" s="302">
        <v>1</v>
      </c>
      <c r="AI310" s="302" t="s">
        <v>624</v>
      </c>
      <c r="AJ310" s="302">
        <v>1</v>
      </c>
      <c r="AK310" s="302" t="s">
        <v>624</v>
      </c>
      <c r="AL310" s="302" t="s">
        <v>112</v>
      </c>
      <c r="AM310" s="302" t="s">
        <v>236</v>
      </c>
    </row>
    <row r="311" spans="27:39" x14ac:dyDescent="0.25">
      <c r="AA311" s="1"/>
      <c r="AB311" s="1"/>
      <c r="AC311" s="302" t="s">
        <v>623</v>
      </c>
      <c r="AD311" s="302" t="s">
        <v>641</v>
      </c>
      <c r="AE311" s="302" t="s">
        <v>108</v>
      </c>
      <c r="AF311" s="303" t="s">
        <v>562</v>
      </c>
      <c r="AG311" s="302" t="s">
        <v>528</v>
      </c>
      <c r="AH311" s="302">
        <v>1</v>
      </c>
      <c r="AI311" s="302" t="s">
        <v>624</v>
      </c>
      <c r="AJ311" s="302">
        <v>1</v>
      </c>
      <c r="AK311" s="302" t="s">
        <v>624</v>
      </c>
      <c r="AL311" s="302" t="s">
        <v>112</v>
      </c>
      <c r="AM311" s="302" t="s">
        <v>236</v>
      </c>
    </row>
    <row r="312" spans="27:39" x14ac:dyDescent="0.25">
      <c r="AA312" s="1"/>
      <c r="AB312" s="1"/>
      <c r="AC312" s="302" t="s">
        <v>623</v>
      </c>
      <c r="AD312" s="302" t="s">
        <v>642</v>
      </c>
      <c r="AE312" s="302" t="s">
        <v>108</v>
      </c>
      <c r="AF312" s="303" t="s">
        <v>564</v>
      </c>
      <c r="AG312" s="302" t="s">
        <v>528</v>
      </c>
      <c r="AH312" s="302">
        <v>1</v>
      </c>
      <c r="AI312" s="302" t="s">
        <v>624</v>
      </c>
      <c r="AJ312" s="302">
        <v>1</v>
      </c>
      <c r="AK312" s="302" t="s">
        <v>624</v>
      </c>
      <c r="AL312" s="302" t="s">
        <v>112</v>
      </c>
      <c r="AM312" s="302" t="s">
        <v>236</v>
      </c>
    </row>
    <row r="313" spans="27:39" x14ac:dyDescent="0.25">
      <c r="AA313" s="1"/>
      <c r="AB313" s="1"/>
      <c r="AC313" s="302" t="s">
        <v>623</v>
      </c>
      <c r="AD313" s="302" t="s">
        <v>643</v>
      </c>
      <c r="AE313" s="302" t="s">
        <v>108</v>
      </c>
      <c r="AF313" s="303" t="s">
        <v>566</v>
      </c>
      <c r="AG313" s="302" t="s">
        <v>528</v>
      </c>
      <c r="AH313" s="302">
        <v>1</v>
      </c>
      <c r="AI313" s="302" t="s">
        <v>624</v>
      </c>
      <c r="AJ313" s="302">
        <v>1</v>
      </c>
      <c r="AK313" s="302" t="s">
        <v>624</v>
      </c>
      <c r="AL313" s="302" t="s">
        <v>112</v>
      </c>
      <c r="AM313" s="302" t="s">
        <v>236</v>
      </c>
    </row>
    <row r="314" spans="27:39" x14ac:dyDescent="0.25">
      <c r="AA314" s="1"/>
      <c r="AB314" s="1"/>
      <c r="AC314" s="302" t="s">
        <v>623</v>
      </c>
      <c r="AD314" s="302" t="s">
        <v>644</v>
      </c>
      <c r="AE314" s="302" t="s">
        <v>108</v>
      </c>
      <c r="AF314" s="303" t="s">
        <v>568</v>
      </c>
      <c r="AG314" s="302" t="s">
        <v>528</v>
      </c>
      <c r="AH314" s="302">
        <v>1</v>
      </c>
      <c r="AI314" s="302" t="s">
        <v>624</v>
      </c>
      <c r="AJ314" s="302">
        <v>1</v>
      </c>
      <c r="AK314" s="302" t="s">
        <v>624</v>
      </c>
      <c r="AL314" s="302" t="s">
        <v>112</v>
      </c>
      <c r="AM314" s="302" t="s">
        <v>236</v>
      </c>
    </row>
    <row r="315" spans="27:39" x14ac:dyDescent="0.25">
      <c r="AA315" s="1"/>
      <c r="AB315" s="1"/>
      <c r="AC315" s="302" t="s">
        <v>623</v>
      </c>
      <c r="AD315" s="302" t="s">
        <v>645</v>
      </c>
      <c r="AE315" s="302" t="s">
        <v>108</v>
      </c>
      <c r="AF315" s="303" t="s">
        <v>570</v>
      </c>
      <c r="AG315" s="302" t="s">
        <v>528</v>
      </c>
      <c r="AH315" s="302">
        <v>1</v>
      </c>
      <c r="AI315" s="302" t="s">
        <v>624</v>
      </c>
      <c r="AJ315" s="302">
        <v>1</v>
      </c>
      <c r="AK315" s="302" t="s">
        <v>624</v>
      </c>
      <c r="AL315" s="302" t="s">
        <v>112</v>
      </c>
      <c r="AM315" s="302" t="s">
        <v>236</v>
      </c>
    </row>
    <row r="316" spans="27:39" x14ac:dyDescent="0.25">
      <c r="AA316" s="1"/>
      <c r="AB316" s="1"/>
      <c r="AC316" s="302" t="s">
        <v>623</v>
      </c>
      <c r="AD316" s="302" t="s">
        <v>646</v>
      </c>
      <c r="AE316" s="302" t="s">
        <v>108</v>
      </c>
      <c r="AF316" s="303" t="s">
        <v>572</v>
      </c>
      <c r="AG316" s="302" t="s">
        <v>528</v>
      </c>
      <c r="AH316" s="302">
        <v>1</v>
      </c>
      <c r="AI316" s="302" t="s">
        <v>624</v>
      </c>
      <c r="AJ316" s="302">
        <v>1</v>
      </c>
      <c r="AK316" s="302" t="s">
        <v>624</v>
      </c>
      <c r="AL316" s="302" t="s">
        <v>112</v>
      </c>
      <c r="AM316" s="302" t="s">
        <v>236</v>
      </c>
    </row>
    <row r="317" spans="27:39" x14ac:dyDescent="0.25">
      <c r="AA317" s="1"/>
      <c r="AB317" s="1"/>
      <c r="AC317" s="302" t="s">
        <v>623</v>
      </c>
      <c r="AD317" s="302" t="s">
        <v>647</v>
      </c>
      <c r="AE317" s="302" t="s">
        <v>108</v>
      </c>
      <c r="AF317" s="303" t="s">
        <v>574</v>
      </c>
      <c r="AG317" s="302" t="s">
        <v>528</v>
      </c>
      <c r="AH317" s="302">
        <v>1</v>
      </c>
      <c r="AI317" s="302" t="s">
        <v>624</v>
      </c>
      <c r="AJ317" s="302">
        <v>1</v>
      </c>
      <c r="AK317" s="302" t="s">
        <v>624</v>
      </c>
      <c r="AL317" s="302" t="s">
        <v>112</v>
      </c>
      <c r="AM317" s="302" t="s">
        <v>236</v>
      </c>
    </row>
    <row r="318" spans="27:39" x14ac:dyDescent="0.25">
      <c r="AA318" s="1"/>
      <c r="AB318" s="1"/>
      <c r="AC318" s="302" t="s">
        <v>623</v>
      </c>
      <c r="AD318" s="302" t="s">
        <v>648</v>
      </c>
      <c r="AE318" s="302" t="s">
        <v>108</v>
      </c>
      <c r="AF318" s="303" t="s">
        <v>576</v>
      </c>
      <c r="AG318" s="302" t="s">
        <v>528</v>
      </c>
      <c r="AH318" s="302">
        <v>1</v>
      </c>
      <c r="AI318" s="302" t="s">
        <v>624</v>
      </c>
      <c r="AJ318" s="302">
        <v>1</v>
      </c>
      <c r="AK318" s="302" t="s">
        <v>624</v>
      </c>
      <c r="AL318" s="302" t="s">
        <v>112</v>
      </c>
      <c r="AM318" s="302" t="s">
        <v>236</v>
      </c>
    </row>
    <row r="319" spans="27:39" x14ac:dyDescent="0.25">
      <c r="AA319" s="1"/>
      <c r="AB319" s="1"/>
      <c r="AC319" s="302" t="s">
        <v>623</v>
      </c>
      <c r="AD319" s="302" t="s">
        <v>649</v>
      </c>
      <c r="AE319" s="302" t="s">
        <v>108</v>
      </c>
      <c r="AF319" s="303" t="s">
        <v>578</v>
      </c>
      <c r="AG319" s="302" t="s">
        <v>528</v>
      </c>
      <c r="AH319" s="302">
        <v>1</v>
      </c>
      <c r="AI319" s="302" t="s">
        <v>624</v>
      </c>
      <c r="AJ319" s="302">
        <v>1</v>
      </c>
      <c r="AK319" s="302" t="s">
        <v>624</v>
      </c>
      <c r="AL319" s="302" t="s">
        <v>112</v>
      </c>
      <c r="AM319" s="302" t="s">
        <v>236</v>
      </c>
    </row>
    <row r="320" spans="27:39" x14ac:dyDescent="0.25">
      <c r="AA320" s="1"/>
      <c r="AB320" s="1"/>
      <c r="AC320" s="302" t="s">
        <v>623</v>
      </c>
      <c r="AD320" s="302" t="s">
        <v>650</v>
      </c>
      <c r="AE320" s="302" t="s">
        <v>108</v>
      </c>
      <c r="AF320" s="303" t="s">
        <v>580</v>
      </c>
      <c r="AG320" s="302" t="s">
        <v>528</v>
      </c>
      <c r="AH320" s="302">
        <v>1</v>
      </c>
      <c r="AI320" s="302" t="s">
        <v>624</v>
      </c>
      <c r="AJ320" s="302">
        <v>1</v>
      </c>
      <c r="AK320" s="302" t="s">
        <v>624</v>
      </c>
      <c r="AL320" s="302" t="s">
        <v>112</v>
      </c>
      <c r="AM320" s="302" t="s">
        <v>236</v>
      </c>
    </row>
    <row r="321" spans="27:39" x14ac:dyDescent="0.25">
      <c r="AA321" s="1"/>
      <c r="AB321" s="1"/>
      <c r="AC321" s="302" t="s">
        <v>623</v>
      </c>
      <c r="AD321" s="302" t="s">
        <v>651</v>
      </c>
      <c r="AE321" s="302" t="s">
        <v>108</v>
      </c>
      <c r="AF321" s="303" t="s">
        <v>582</v>
      </c>
      <c r="AG321" s="302" t="s">
        <v>528</v>
      </c>
      <c r="AH321" s="302">
        <v>1</v>
      </c>
      <c r="AI321" s="302" t="s">
        <v>624</v>
      </c>
      <c r="AJ321" s="302">
        <v>1</v>
      </c>
      <c r="AK321" s="302" t="s">
        <v>624</v>
      </c>
      <c r="AL321" s="302" t="s">
        <v>112</v>
      </c>
      <c r="AM321" s="302" t="s">
        <v>236</v>
      </c>
    </row>
    <row r="322" spans="27:39" x14ac:dyDescent="0.25">
      <c r="AA322" s="1"/>
      <c r="AB322" s="1"/>
      <c r="AC322" s="302" t="s">
        <v>623</v>
      </c>
      <c r="AD322" s="302" t="s">
        <v>652</v>
      </c>
      <c r="AE322" s="302" t="s">
        <v>108</v>
      </c>
      <c r="AF322" s="303" t="s">
        <v>584</v>
      </c>
      <c r="AG322" s="302" t="s">
        <v>528</v>
      </c>
      <c r="AH322" s="302">
        <v>1</v>
      </c>
      <c r="AI322" s="302" t="s">
        <v>624</v>
      </c>
      <c r="AJ322" s="302">
        <v>1</v>
      </c>
      <c r="AK322" s="302" t="s">
        <v>624</v>
      </c>
      <c r="AL322" s="302" t="s">
        <v>112</v>
      </c>
      <c r="AM322" s="302" t="s">
        <v>236</v>
      </c>
    </row>
    <row r="323" spans="27:39" x14ac:dyDescent="0.25">
      <c r="AA323" s="1"/>
      <c r="AB323" s="1"/>
      <c r="AC323" s="302" t="s">
        <v>623</v>
      </c>
      <c r="AD323" s="302" t="s">
        <v>653</v>
      </c>
      <c r="AE323" s="302" t="s">
        <v>108</v>
      </c>
      <c r="AF323" s="303" t="s">
        <v>586</v>
      </c>
      <c r="AG323" s="302" t="s">
        <v>528</v>
      </c>
      <c r="AH323" s="302">
        <v>1</v>
      </c>
      <c r="AI323" s="302" t="s">
        <v>624</v>
      </c>
      <c r="AJ323" s="302">
        <v>1</v>
      </c>
      <c r="AK323" s="302" t="s">
        <v>624</v>
      </c>
      <c r="AL323" s="302" t="s">
        <v>112</v>
      </c>
      <c r="AM323" s="302" t="s">
        <v>236</v>
      </c>
    </row>
    <row r="324" spans="27:39" x14ac:dyDescent="0.25">
      <c r="AA324" s="1"/>
      <c r="AB324" s="1"/>
      <c r="AC324" s="302" t="s">
        <v>623</v>
      </c>
      <c r="AD324" s="302" t="s">
        <v>654</v>
      </c>
      <c r="AE324" s="302" t="s">
        <v>108</v>
      </c>
      <c r="AF324" s="303" t="s">
        <v>588</v>
      </c>
      <c r="AG324" s="302" t="s">
        <v>528</v>
      </c>
      <c r="AH324" s="302">
        <v>1</v>
      </c>
      <c r="AI324" s="302" t="s">
        <v>624</v>
      </c>
      <c r="AJ324" s="302">
        <v>1</v>
      </c>
      <c r="AK324" s="302" t="s">
        <v>624</v>
      </c>
      <c r="AL324" s="302" t="s">
        <v>112</v>
      </c>
      <c r="AM324" s="302" t="s">
        <v>236</v>
      </c>
    </row>
    <row r="325" spans="27:39" x14ac:dyDescent="0.25">
      <c r="AA325" s="1"/>
      <c r="AB325" s="1"/>
      <c r="AC325" s="302" t="s">
        <v>623</v>
      </c>
      <c r="AD325" s="302" t="s">
        <v>655</v>
      </c>
      <c r="AE325" s="302" t="s">
        <v>108</v>
      </c>
      <c r="AF325" s="303" t="s">
        <v>590</v>
      </c>
      <c r="AG325" s="302" t="s">
        <v>528</v>
      </c>
      <c r="AH325" s="302">
        <v>1</v>
      </c>
      <c r="AI325" s="302" t="s">
        <v>624</v>
      </c>
      <c r="AJ325" s="302">
        <v>1</v>
      </c>
      <c r="AK325" s="302" t="s">
        <v>624</v>
      </c>
      <c r="AL325" s="302" t="s">
        <v>112</v>
      </c>
      <c r="AM325" s="302" t="s">
        <v>236</v>
      </c>
    </row>
    <row r="326" spans="27:39" x14ac:dyDescent="0.25">
      <c r="AA326" s="1"/>
      <c r="AB326" s="1"/>
      <c r="AC326" s="302" t="s">
        <v>623</v>
      </c>
      <c r="AD326" s="302" t="s">
        <v>656</v>
      </c>
      <c r="AE326" s="302" t="s">
        <v>108</v>
      </c>
      <c r="AF326" s="303" t="s">
        <v>592</v>
      </c>
      <c r="AG326" s="302" t="s">
        <v>528</v>
      </c>
      <c r="AH326" s="302">
        <v>1</v>
      </c>
      <c r="AI326" s="302" t="s">
        <v>624</v>
      </c>
      <c r="AJ326" s="302">
        <v>1</v>
      </c>
      <c r="AK326" s="302" t="s">
        <v>624</v>
      </c>
      <c r="AL326" s="302" t="s">
        <v>112</v>
      </c>
      <c r="AM326" s="302" t="s">
        <v>236</v>
      </c>
    </row>
    <row r="327" spans="27:39" x14ac:dyDescent="0.25">
      <c r="AA327" s="1"/>
      <c r="AB327" s="1"/>
      <c r="AC327" s="302" t="s">
        <v>623</v>
      </c>
      <c r="AD327" s="302" t="s">
        <v>657</v>
      </c>
      <c r="AE327" s="302" t="s">
        <v>108</v>
      </c>
      <c r="AF327" s="303" t="s">
        <v>594</v>
      </c>
      <c r="AG327" s="302" t="s">
        <v>528</v>
      </c>
      <c r="AH327" s="302">
        <v>1</v>
      </c>
      <c r="AI327" s="302" t="s">
        <v>624</v>
      </c>
      <c r="AJ327" s="302">
        <v>1</v>
      </c>
      <c r="AK327" s="302" t="s">
        <v>624</v>
      </c>
      <c r="AL327" s="302" t="s">
        <v>112</v>
      </c>
      <c r="AM327" s="302" t="s">
        <v>236</v>
      </c>
    </row>
    <row r="328" spans="27:39" x14ac:dyDescent="0.25">
      <c r="AA328" s="1"/>
      <c r="AB328" s="1"/>
      <c r="AC328" s="302" t="s">
        <v>623</v>
      </c>
      <c r="AD328" s="302" t="s">
        <v>658</v>
      </c>
      <c r="AE328" s="302" t="s">
        <v>108</v>
      </c>
      <c r="AF328" s="303" t="s">
        <v>596</v>
      </c>
      <c r="AG328" s="302" t="s">
        <v>528</v>
      </c>
      <c r="AH328" s="302">
        <v>1</v>
      </c>
      <c r="AI328" s="302" t="s">
        <v>624</v>
      </c>
      <c r="AJ328" s="302">
        <v>1</v>
      </c>
      <c r="AK328" s="302" t="s">
        <v>624</v>
      </c>
      <c r="AL328" s="302" t="s">
        <v>112</v>
      </c>
      <c r="AM328" s="302" t="s">
        <v>236</v>
      </c>
    </row>
    <row r="329" spans="27:39" x14ac:dyDescent="0.25">
      <c r="AA329" s="1"/>
      <c r="AB329" s="1"/>
      <c r="AC329" s="302" t="s">
        <v>623</v>
      </c>
      <c r="AD329" s="302" t="s">
        <v>659</v>
      </c>
      <c r="AE329" s="302" t="s">
        <v>108</v>
      </c>
      <c r="AF329" s="303" t="s">
        <v>598</v>
      </c>
      <c r="AG329" s="302" t="s">
        <v>528</v>
      </c>
      <c r="AH329" s="302">
        <v>1</v>
      </c>
      <c r="AI329" s="302" t="s">
        <v>624</v>
      </c>
      <c r="AJ329" s="302">
        <v>1</v>
      </c>
      <c r="AK329" s="302" t="s">
        <v>624</v>
      </c>
      <c r="AL329" s="302" t="s">
        <v>112</v>
      </c>
      <c r="AM329" s="302" t="s">
        <v>236</v>
      </c>
    </row>
    <row r="330" spans="27:39" x14ac:dyDescent="0.25">
      <c r="AA330" s="1"/>
      <c r="AB330" s="1"/>
      <c r="AC330" s="302" t="s">
        <v>623</v>
      </c>
      <c r="AD330" s="302" t="s">
        <v>660</v>
      </c>
      <c r="AE330" s="302" t="s">
        <v>108</v>
      </c>
      <c r="AF330" s="303" t="s">
        <v>600</v>
      </c>
      <c r="AG330" s="302" t="s">
        <v>528</v>
      </c>
      <c r="AH330" s="302">
        <v>1</v>
      </c>
      <c r="AI330" s="302" t="s">
        <v>624</v>
      </c>
      <c r="AJ330" s="302">
        <v>1</v>
      </c>
      <c r="AK330" s="302" t="s">
        <v>624</v>
      </c>
      <c r="AL330" s="302" t="s">
        <v>112</v>
      </c>
      <c r="AM330" s="302" t="s">
        <v>236</v>
      </c>
    </row>
    <row r="331" spans="27:39" x14ac:dyDescent="0.25">
      <c r="AA331" s="1"/>
      <c r="AB331" s="1"/>
      <c r="AC331" s="302" t="s">
        <v>623</v>
      </c>
      <c r="AD331" s="302" t="s">
        <v>661</v>
      </c>
      <c r="AE331" s="302" t="s">
        <v>108</v>
      </c>
      <c r="AF331" s="303" t="s">
        <v>602</v>
      </c>
      <c r="AG331" s="302" t="s">
        <v>528</v>
      </c>
      <c r="AH331" s="302">
        <v>1</v>
      </c>
      <c r="AI331" s="302" t="s">
        <v>624</v>
      </c>
      <c r="AJ331" s="302">
        <v>1</v>
      </c>
      <c r="AK331" s="302" t="s">
        <v>624</v>
      </c>
      <c r="AL331" s="302" t="s">
        <v>112</v>
      </c>
      <c r="AM331" s="302" t="s">
        <v>236</v>
      </c>
    </row>
    <row r="332" spans="27:39" x14ac:dyDescent="0.25">
      <c r="AA332" s="1"/>
      <c r="AB332" s="1"/>
      <c r="AC332" s="302" t="s">
        <v>623</v>
      </c>
      <c r="AD332" s="302" t="s">
        <v>662</v>
      </c>
      <c r="AE332" s="302" t="s">
        <v>108</v>
      </c>
      <c r="AF332" s="303" t="s">
        <v>604</v>
      </c>
      <c r="AG332" s="302" t="s">
        <v>528</v>
      </c>
      <c r="AH332" s="302">
        <v>1</v>
      </c>
      <c r="AI332" s="302" t="s">
        <v>624</v>
      </c>
      <c r="AJ332" s="302">
        <v>1</v>
      </c>
      <c r="AK332" s="302" t="s">
        <v>624</v>
      </c>
      <c r="AL332" s="302" t="s">
        <v>112</v>
      </c>
      <c r="AM332" s="302" t="s">
        <v>236</v>
      </c>
    </row>
    <row r="333" spans="27:39" x14ac:dyDescent="0.25">
      <c r="AA333" s="1"/>
      <c r="AB333" s="1"/>
      <c r="AC333" s="302" t="s">
        <v>623</v>
      </c>
      <c r="AD333" s="302" t="s">
        <v>663</v>
      </c>
      <c r="AE333" s="302" t="s">
        <v>108</v>
      </c>
      <c r="AF333" s="303" t="s">
        <v>606</v>
      </c>
      <c r="AG333" s="302" t="s">
        <v>528</v>
      </c>
      <c r="AH333" s="302">
        <v>1</v>
      </c>
      <c r="AI333" s="302" t="s">
        <v>624</v>
      </c>
      <c r="AJ333" s="302">
        <v>1</v>
      </c>
      <c r="AK333" s="302" t="s">
        <v>624</v>
      </c>
      <c r="AL333" s="302" t="s">
        <v>112</v>
      </c>
      <c r="AM333" s="302" t="s">
        <v>236</v>
      </c>
    </row>
    <row r="334" spans="27:39" x14ac:dyDescent="0.25">
      <c r="AA334" s="1"/>
      <c r="AB334" s="1"/>
      <c r="AC334" s="302" t="s">
        <v>623</v>
      </c>
      <c r="AD334" s="302" t="s">
        <v>664</v>
      </c>
      <c r="AE334" s="302" t="s">
        <v>108</v>
      </c>
      <c r="AF334" s="303" t="s">
        <v>550</v>
      </c>
      <c r="AG334" s="302" t="s">
        <v>528</v>
      </c>
      <c r="AH334" s="302">
        <v>1</v>
      </c>
      <c r="AI334" s="302" t="s">
        <v>624</v>
      </c>
      <c r="AJ334" s="302">
        <v>1</v>
      </c>
      <c r="AK334" s="302" t="s">
        <v>624</v>
      </c>
      <c r="AL334" s="302" t="s">
        <v>112</v>
      </c>
      <c r="AM334" s="302" t="s">
        <v>236</v>
      </c>
    </row>
    <row r="335" spans="27:39" x14ac:dyDescent="0.25">
      <c r="AA335" s="1"/>
      <c r="AB335" s="1"/>
      <c r="AC335" s="302" t="s">
        <v>623</v>
      </c>
      <c r="AD335" s="302" t="s">
        <v>665</v>
      </c>
      <c r="AE335" s="302" t="s">
        <v>108</v>
      </c>
      <c r="AF335" s="303" t="s">
        <v>609</v>
      </c>
      <c r="AG335" s="302" t="s">
        <v>528</v>
      </c>
      <c r="AH335" s="302">
        <v>1</v>
      </c>
      <c r="AI335" s="302" t="s">
        <v>624</v>
      </c>
      <c r="AJ335" s="302">
        <v>1</v>
      </c>
      <c r="AK335" s="302" t="s">
        <v>624</v>
      </c>
      <c r="AL335" s="302" t="s">
        <v>112</v>
      </c>
      <c r="AM335" s="302" t="s">
        <v>236</v>
      </c>
    </row>
    <row r="336" spans="27:39" x14ac:dyDescent="0.25">
      <c r="AA336" s="1"/>
      <c r="AB336" s="1"/>
      <c r="AC336" s="302" t="s">
        <v>623</v>
      </c>
      <c r="AD336" s="302" t="s">
        <v>666</v>
      </c>
      <c r="AE336" s="302" t="s">
        <v>108</v>
      </c>
      <c r="AF336" s="303" t="s">
        <v>611</v>
      </c>
      <c r="AG336" s="302" t="s">
        <v>528</v>
      </c>
      <c r="AH336" s="302">
        <v>1</v>
      </c>
      <c r="AI336" s="302" t="s">
        <v>624</v>
      </c>
      <c r="AJ336" s="302">
        <v>1</v>
      </c>
      <c r="AK336" s="302" t="s">
        <v>624</v>
      </c>
      <c r="AL336" s="302" t="s">
        <v>112</v>
      </c>
      <c r="AM336" s="302" t="s">
        <v>236</v>
      </c>
    </row>
    <row r="337" spans="27:39" x14ac:dyDescent="0.25">
      <c r="AA337" s="1"/>
      <c r="AB337" s="1"/>
      <c r="AC337" s="302" t="s">
        <v>623</v>
      </c>
      <c r="AD337" s="302" t="s">
        <v>667</v>
      </c>
      <c r="AE337" s="302" t="s">
        <v>108</v>
      </c>
      <c r="AF337" s="303" t="s">
        <v>613</v>
      </c>
      <c r="AG337" s="302" t="s">
        <v>528</v>
      </c>
      <c r="AH337" s="302">
        <v>1</v>
      </c>
      <c r="AI337" s="302" t="s">
        <v>624</v>
      </c>
      <c r="AJ337" s="302">
        <v>1</v>
      </c>
      <c r="AK337" s="302" t="s">
        <v>624</v>
      </c>
      <c r="AL337" s="302" t="s">
        <v>112</v>
      </c>
      <c r="AM337" s="302" t="s">
        <v>236</v>
      </c>
    </row>
    <row r="338" spans="27:39" x14ac:dyDescent="0.25">
      <c r="AA338" s="1"/>
      <c r="AB338" s="1"/>
      <c r="AC338" s="302" t="s">
        <v>623</v>
      </c>
      <c r="AD338" s="302" t="s">
        <v>668</v>
      </c>
      <c r="AE338" s="302" t="s">
        <v>108</v>
      </c>
      <c r="AF338" s="303" t="s">
        <v>615</v>
      </c>
      <c r="AG338" s="302" t="s">
        <v>528</v>
      </c>
      <c r="AH338" s="302">
        <v>1</v>
      </c>
      <c r="AI338" s="302" t="s">
        <v>624</v>
      </c>
      <c r="AJ338" s="302">
        <v>1</v>
      </c>
      <c r="AK338" s="302" t="s">
        <v>624</v>
      </c>
      <c r="AL338" s="302" t="s">
        <v>112</v>
      </c>
      <c r="AM338" s="302" t="s">
        <v>236</v>
      </c>
    </row>
    <row r="339" spans="27:39" x14ac:dyDescent="0.25">
      <c r="AA339" s="1"/>
      <c r="AB339" s="1"/>
      <c r="AC339" s="302" t="s">
        <v>623</v>
      </c>
      <c r="AD339" s="302" t="s">
        <v>669</v>
      </c>
      <c r="AE339" s="302" t="s">
        <v>108</v>
      </c>
      <c r="AF339" s="303" t="s">
        <v>617</v>
      </c>
      <c r="AG339" s="302" t="s">
        <v>528</v>
      </c>
      <c r="AH339" s="302">
        <v>1</v>
      </c>
      <c r="AI339" s="302" t="s">
        <v>624</v>
      </c>
      <c r="AJ339" s="302">
        <v>1</v>
      </c>
      <c r="AK339" s="302" t="s">
        <v>624</v>
      </c>
      <c r="AL339" s="302" t="s">
        <v>112</v>
      </c>
      <c r="AM339" s="302" t="s">
        <v>236</v>
      </c>
    </row>
    <row r="340" spans="27:39" x14ac:dyDescent="0.25">
      <c r="AA340" s="1"/>
      <c r="AB340" s="1"/>
      <c r="AC340" s="302" t="s">
        <v>623</v>
      </c>
      <c r="AD340" s="302" t="s">
        <v>670</v>
      </c>
      <c r="AE340" s="302" t="s">
        <v>108</v>
      </c>
      <c r="AF340" s="303" t="s">
        <v>619</v>
      </c>
      <c r="AG340" s="302" t="s">
        <v>528</v>
      </c>
      <c r="AH340" s="302">
        <v>1</v>
      </c>
      <c r="AI340" s="302" t="s">
        <v>624</v>
      </c>
      <c r="AJ340" s="302">
        <v>1</v>
      </c>
      <c r="AK340" s="302" t="s">
        <v>624</v>
      </c>
      <c r="AL340" s="302" t="s">
        <v>112</v>
      </c>
      <c r="AM340" s="302" t="s">
        <v>236</v>
      </c>
    </row>
    <row r="341" spans="27:39" x14ac:dyDescent="0.25">
      <c r="AA341" s="1"/>
      <c r="AB341" s="1"/>
      <c r="AC341" s="302" t="s">
        <v>623</v>
      </c>
      <c r="AD341" s="302" t="s">
        <v>671</v>
      </c>
      <c r="AE341" s="302" t="s">
        <v>108</v>
      </c>
      <c r="AF341" s="303" t="s">
        <v>621</v>
      </c>
      <c r="AG341" s="302" t="s">
        <v>528</v>
      </c>
      <c r="AH341" s="302">
        <v>1</v>
      </c>
      <c r="AI341" s="302" t="s">
        <v>624</v>
      </c>
      <c r="AJ341" s="302">
        <v>1</v>
      </c>
      <c r="AK341" s="302" t="s">
        <v>624</v>
      </c>
      <c r="AL341" s="302" t="s">
        <v>112</v>
      </c>
      <c r="AM341" s="302" t="s">
        <v>236</v>
      </c>
    </row>
    <row r="342" spans="27:39" x14ac:dyDescent="0.25">
      <c r="AA342" s="1"/>
      <c r="AB342" s="1"/>
      <c r="AC342" s="302"/>
      <c r="AD342" s="302"/>
      <c r="AE342" s="302"/>
      <c r="AF342" s="303"/>
      <c r="AG342" s="302"/>
      <c r="AH342" s="302"/>
      <c r="AI342" s="302"/>
      <c r="AJ342" s="302"/>
      <c r="AK342" s="302"/>
      <c r="AL342" s="302"/>
      <c r="AM342" s="302"/>
    </row>
    <row r="343" spans="27:39" x14ac:dyDescent="0.25">
      <c r="AA343" s="1"/>
      <c r="AB343" s="1"/>
      <c r="AC343" s="302"/>
      <c r="AD343" s="302"/>
      <c r="AE343" s="302"/>
      <c r="AF343" s="303"/>
      <c r="AG343" s="302"/>
      <c r="AH343" s="302"/>
      <c r="AI343" s="302"/>
      <c r="AJ343" s="302"/>
      <c r="AK343" s="302"/>
      <c r="AL343" s="302"/>
      <c r="AM343" s="302"/>
    </row>
    <row r="344" spans="27:39" x14ac:dyDescent="0.25">
      <c r="AA344" s="1"/>
      <c r="AB344" s="1"/>
      <c r="AC344" s="302"/>
      <c r="AD344" s="302"/>
      <c r="AE344" s="302"/>
      <c r="AF344" s="303"/>
      <c r="AG344" s="302"/>
      <c r="AH344" s="302"/>
      <c r="AI344" s="302"/>
      <c r="AJ344" s="302"/>
      <c r="AK344" s="302"/>
      <c r="AL344" s="302"/>
      <c r="AM344" s="302"/>
    </row>
    <row r="345" spans="27:39" x14ac:dyDescent="0.25">
      <c r="AA345" s="1"/>
      <c r="AB345" s="1"/>
      <c r="AC345" s="302"/>
      <c r="AD345" s="302"/>
      <c r="AE345" s="302"/>
      <c r="AF345" s="303"/>
      <c r="AG345" s="302"/>
      <c r="AH345" s="302"/>
      <c r="AI345" s="302"/>
      <c r="AJ345" s="302"/>
      <c r="AK345" s="302"/>
      <c r="AL345" s="302"/>
      <c r="AM345" s="302"/>
    </row>
    <row r="346" spans="27:39" x14ac:dyDescent="0.25">
      <c r="AA346" s="1"/>
      <c r="AB346" s="1"/>
      <c r="AC346" s="302"/>
      <c r="AD346" s="302"/>
      <c r="AE346" s="302"/>
      <c r="AF346" s="303"/>
      <c r="AG346" s="302"/>
      <c r="AH346" s="302"/>
      <c r="AI346" s="302"/>
      <c r="AJ346" s="302"/>
      <c r="AK346" s="302"/>
      <c r="AL346" s="302"/>
      <c r="AM346" s="302"/>
    </row>
    <row r="347" spans="27:39" x14ac:dyDescent="0.25">
      <c r="AA347" s="1"/>
      <c r="AB347" s="1"/>
      <c r="AC347" s="302"/>
      <c r="AD347" s="302"/>
      <c r="AE347" s="302"/>
      <c r="AF347" s="303"/>
      <c r="AG347" s="302"/>
      <c r="AH347" s="302"/>
      <c r="AI347" s="302"/>
      <c r="AJ347" s="302"/>
      <c r="AK347" s="302"/>
      <c r="AL347" s="302"/>
      <c r="AM347" s="302"/>
    </row>
    <row r="348" spans="27:39" x14ac:dyDescent="0.25">
      <c r="AA348" s="1"/>
      <c r="AB348" s="1"/>
      <c r="AC348" s="302"/>
      <c r="AD348" s="302"/>
      <c r="AE348" s="302"/>
      <c r="AF348" s="303"/>
      <c r="AG348" s="302"/>
      <c r="AH348" s="302"/>
      <c r="AI348" s="302"/>
      <c r="AJ348" s="302"/>
      <c r="AK348" s="302"/>
      <c r="AL348" s="302"/>
      <c r="AM348" s="302"/>
    </row>
    <row r="349" spans="27:39" x14ac:dyDescent="0.25">
      <c r="AA349" s="1"/>
      <c r="AB349" s="1"/>
      <c r="AC349" s="302"/>
      <c r="AD349" s="302"/>
      <c r="AE349" s="302"/>
      <c r="AF349" s="303"/>
      <c r="AG349" s="302"/>
      <c r="AH349" s="302"/>
      <c r="AI349" s="302"/>
      <c r="AJ349" s="302"/>
      <c r="AK349" s="302"/>
      <c r="AL349" s="302"/>
      <c r="AM349" s="302"/>
    </row>
    <row r="350" spans="27:39" x14ac:dyDescent="0.25">
      <c r="AA350" s="1"/>
      <c r="AB350" s="1"/>
      <c r="AC350" s="302"/>
      <c r="AD350" s="302"/>
      <c r="AE350" s="302"/>
      <c r="AF350" s="303"/>
      <c r="AG350" s="302"/>
      <c r="AH350" s="302"/>
      <c r="AI350" s="302"/>
      <c r="AJ350" s="302"/>
      <c r="AK350" s="302"/>
      <c r="AL350" s="302"/>
      <c r="AM350" s="302"/>
    </row>
    <row r="351" spans="27:39" x14ac:dyDescent="0.25">
      <c r="AA351" s="1"/>
      <c r="AB351" s="1"/>
      <c r="AC351" s="302"/>
      <c r="AD351" s="302"/>
      <c r="AE351" s="302"/>
      <c r="AF351" s="303"/>
      <c r="AG351" s="302"/>
      <c r="AH351" s="302"/>
      <c r="AI351" s="302"/>
      <c r="AJ351" s="302"/>
      <c r="AK351" s="302"/>
      <c r="AL351" s="302"/>
      <c r="AM351" s="302"/>
    </row>
    <row r="352" spans="27:39" x14ac:dyDescent="0.25">
      <c r="AA352" s="1"/>
      <c r="AB352" s="1"/>
      <c r="AC352" s="302"/>
      <c r="AD352" s="302"/>
      <c r="AE352" s="302"/>
      <c r="AF352" s="303"/>
      <c r="AG352" s="302"/>
      <c r="AH352" s="302"/>
      <c r="AI352" s="302"/>
      <c r="AJ352" s="302"/>
      <c r="AK352" s="302"/>
      <c r="AL352" s="302"/>
      <c r="AM352" s="302"/>
    </row>
    <row r="353" spans="27:39" x14ac:dyDescent="0.25">
      <c r="AA353" s="1"/>
      <c r="AB353" s="1"/>
      <c r="AC353" s="302"/>
      <c r="AD353" s="302"/>
      <c r="AE353" s="302"/>
      <c r="AF353" s="303"/>
      <c r="AG353" s="302"/>
      <c r="AH353" s="302"/>
      <c r="AI353" s="302"/>
      <c r="AJ353" s="302"/>
      <c r="AK353" s="302"/>
      <c r="AL353" s="302"/>
      <c r="AM353" s="302"/>
    </row>
    <row r="354" spans="27:39" x14ac:dyDescent="0.25">
      <c r="AA354" s="1"/>
      <c r="AB354" s="1"/>
      <c r="AC354" s="302"/>
      <c r="AD354" s="302"/>
      <c r="AE354" s="302"/>
      <c r="AF354" s="303"/>
      <c r="AG354" s="302"/>
      <c r="AH354" s="302"/>
      <c r="AI354" s="302"/>
      <c r="AJ354" s="302"/>
      <c r="AK354" s="302"/>
      <c r="AL354" s="302"/>
      <c r="AM354" s="302"/>
    </row>
    <row r="355" spans="27:39" x14ac:dyDescent="0.25">
      <c r="AA355" s="1"/>
      <c r="AB355" s="1"/>
      <c r="AC355" s="302"/>
      <c r="AD355" s="302"/>
      <c r="AE355" s="302"/>
      <c r="AF355" s="303"/>
      <c r="AG355" s="302"/>
      <c r="AH355" s="302"/>
      <c r="AI355" s="302"/>
      <c r="AJ355" s="302"/>
      <c r="AK355" s="302"/>
      <c r="AL355" s="302"/>
      <c r="AM355" s="302"/>
    </row>
    <row r="356" spans="27:39" x14ac:dyDescent="0.25">
      <c r="AA356" s="1"/>
      <c r="AB356" s="1"/>
      <c r="AC356" s="302"/>
      <c r="AD356" s="302"/>
      <c r="AE356" s="302"/>
      <c r="AF356" s="303"/>
      <c r="AG356" s="302"/>
      <c r="AH356" s="302"/>
      <c r="AI356" s="302"/>
      <c r="AJ356" s="302"/>
      <c r="AK356" s="302"/>
      <c r="AL356" s="302"/>
      <c r="AM356" s="302"/>
    </row>
    <row r="357" spans="27:39" x14ac:dyDescent="0.25">
      <c r="AA357" s="1"/>
      <c r="AB357" s="1"/>
      <c r="AC357" s="302"/>
      <c r="AD357" s="302"/>
      <c r="AE357" s="302"/>
      <c r="AF357" s="303"/>
      <c r="AG357" s="302"/>
      <c r="AH357" s="302"/>
      <c r="AI357" s="302"/>
      <c r="AJ357" s="302"/>
      <c r="AK357" s="302"/>
      <c r="AL357" s="302"/>
      <c r="AM357" s="302"/>
    </row>
    <row r="358" spans="27:39" x14ac:dyDescent="0.25">
      <c r="AA358" s="1"/>
      <c r="AB358" s="1"/>
      <c r="AC358" s="302"/>
      <c r="AD358" s="302"/>
      <c r="AE358" s="302"/>
      <c r="AF358" s="303"/>
      <c r="AG358" s="302"/>
      <c r="AH358" s="302"/>
      <c r="AI358" s="302"/>
      <c r="AJ358" s="302"/>
      <c r="AK358" s="302"/>
      <c r="AL358" s="302"/>
      <c r="AM358" s="302"/>
    </row>
    <row r="359" spans="27:39" x14ac:dyDescent="0.25">
      <c r="AA359" s="1"/>
      <c r="AB359" s="1"/>
      <c r="AC359" s="302"/>
      <c r="AD359" s="302"/>
      <c r="AE359" s="302"/>
      <c r="AF359" s="303"/>
      <c r="AG359" s="302"/>
      <c r="AH359" s="302"/>
      <c r="AI359" s="302"/>
      <c r="AJ359" s="302"/>
      <c r="AK359" s="302"/>
      <c r="AL359" s="302"/>
      <c r="AM359" s="302"/>
    </row>
    <row r="360" spans="27:39" x14ac:dyDescent="0.25">
      <c r="AA360" s="1"/>
      <c r="AB360" s="1"/>
      <c r="AC360" s="302"/>
      <c r="AD360" s="302"/>
      <c r="AE360" s="302"/>
      <c r="AF360" s="303"/>
      <c r="AG360" s="302"/>
      <c r="AH360" s="302"/>
      <c r="AI360" s="302"/>
      <c r="AJ360" s="302"/>
      <c r="AK360" s="302"/>
      <c r="AL360" s="302"/>
      <c r="AM360" s="302"/>
    </row>
    <row r="361" spans="27:39" x14ac:dyDescent="0.25">
      <c r="AA361" s="1"/>
      <c r="AB361" s="1"/>
      <c r="AC361" s="302"/>
      <c r="AD361" s="302"/>
      <c r="AE361" s="302"/>
      <c r="AF361" s="303"/>
      <c r="AG361" s="302"/>
      <c r="AH361" s="302"/>
      <c r="AI361" s="302"/>
      <c r="AJ361" s="302"/>
      <c r="AK361" s="302"/>
      <c r="AL361" s="302"/>
      <c r="AM361" s="302"/>
    </row>
    <row r="362" spans="27:39" x14ac:dyDescent="0.25">
      <c r="AA362" s="1"/>
      <c r="AB362" s="1"/>
      <c r="AC362" s="302"/>
      <c r="AD362" s="302"/>
      <c r="AE362" s="302"/>
      <c r="AF362" s="303"/>
      <c r="AG362" s="302"/>
      <c r="AH362" s="302"/>
      <c r="AI362" s="302"/>
      <c r="AJ362" s="302"/>
      <c r="AK362" s="302"/>
      <c r="AL362" s="302"/>
      <c r="AM362" s="302"/>
    </row>
    <row r="363" spans="27:39" x14ac:dyDescent="0.25">
      <c r="AA363" s="1"/>
      <c r="AB363" s="1"/>
      <c r="AC363" s="302"/>
      <c r="AD363" s="302"/>
      <c r="AE363" s="302"/>
      <c r="AF363" s="303"/>
      <c r="AG363" s="302"/>
      <c r="AH363" s="302"/>
      <c r="AI363" s="302"/>
      <c r="AJ363" s="302"/>
      <c r="AK363" s="302"/>
      <c r="AL363" s="302"/>
      <c r="AM363" s="302"/>
    </row>
    <row r="364" spans="27:39" x14ac:dyDescent="0.25">
      <c r="AA364" s="1"/>
      <c r="AB364" s="1"/>
      <c r="AC364" s="302"/>
      <c r="AD364" s="302"/>
      <c r="AE364" s="302"/>
      <c r="AF364" s="303"/>
      <c r="AG364" s="302"/>
      <c r="AH364" s="302"/>
      <c r="AI364" s="302"/>
      <c r="AJ364" s="302"/>
      <c r="AK364" s="302"/>
      <c r="AL364" s="302"/>
      <c r="AM364" s="302"/>
    </row>
    <row r="365" spans="27:39" x14ac:dyDescent="0.25">
      <c r="AA365" s="1"/>
      <c r="AB365" s="1"/>
      <c r="AC365" s="302"/>
      <c r="AD365" s="302"/>
      <c r="AE365" s="302"/>
      <c r="AF365" s="303"/>
      <c r="AG365" s="302"/>
      <c r="AH365" s="302"/>
      <c r="AI365" s="302"/>
      <c r="AJ365" s="302"/>
      <c r="AK365" s="302"/>
      <c r="AL365" s="302"/>
      <c r="AM365" s="302"/>
    </row>
    <row r="366" spans="27:39" x14ac:dyDescent="0.25">
      <c r="AA366" s="1"/>
      <c r="AB366" s="1"/>
      <c r="AC366" s="302"/>
      <c r="AD366" s="302"/>
      <c r="AE366" s="302"/>
      <c r="AF366" s="303"/>
      <c r="AG366" s="302"/>
      <c r="AH366" s="302"/>
      <c r="AI366" s="302"/>
      <c r="AJ366" s="302"/>
      <c r="AK366" s="302"/>
      <c r="AL366" s="302"/>
      <c r="AM366" s="302"/>
    </row>
    <row r="367" spans="27:39" x14ac:dyDescent="0.25">
      <c r="AA367" s="1"/>
      <c r="AB367" s="1"/>
      <c r="AC367" s="302"/>
      <c r="AD367" s="302"/>
      <c r="AE367" s="302"/>
      <c r="AF367" s="303"/>
      <c r="AG367" s="302"/>
      <c r="AH367" s="302"/>
      <c r="AI367" s="302"/>
      <c r="AJ367" s="302"/>
      <c r="AK367" s="302"/>
      <c r="AL367" s="302"/>
      <c r="AM367" s="302"/>
    </row>
    <row r="368" spans="27:39" x14ac:dyDescent="0.25">
      <c r="AA368" s="1"/>
      <c r="AB368" s="1"/>
      <c r="AC368" s="302"/>
      <c r="AD368" s="302"/>
      <c r="AE368" s="302"/>
      <c r="AF368" s="303"/>
      <c r="AG368" s="302"/>
      <c r="AH368" s="302"/>
      <c r="AI368" s="302"/>
      <c r="AJ368" s="302"/>
      <c r="AK368" s="302"/>
      <c r="AL368" s="302"/>
      <c r="AM368" s="302"/>
    </row>
    <row r="369" spans="27:39" x14ac:dyDescent="0.25">
      <c r="AA369" s="1"/>
      <c r="AB369" s="1"/>
      <c r="AC369" s="302"/>
      <c r="AD369" s="302"/>
      <c r="AE369" s="302"/>
      <c r="AF369" s="303"/>
      <c r="AG369" s="302"/>
      <c r="AH369" s="302"/>
      <c r="AI369" s="302"/>
      <c r="AJ369" s="302"/>
      <c r="AK369" s="302"/>
      <c r="AL369" s="302"/>
      <c r="AM369" s="302"/>
    </row>
    <row r="370" spans="27:39" x14ac:dyDescent="0.25">
      <c r="AA370" s="1"/>
      <c r="AB370" s="1"/>
      <c r="AC370" s="302"/>
      <c r="AD370" s="302"/>
      <c r="AE370" s="302"/>
      <c r="AF370" s="303"/>
      <c r="AG370" s="302"/>
      <c r="AH370" s="302"/>
      <c r="AI370" s="302"/>
      <c r="AJ370" s="302"/>
      <c r="AK370" s="302"/>
      <c r="AL370" s="302"/>
      <c r="AM370" s="302"/>
    </row>
    <row r="371" spans="27:39" x14ac:dyDescent="0.25">
      <c r="AA371" s="1"/>
      <c r="AB371" s="1"/>
      <c r="AC371" s="302"/>
      <c r="AD371" s="302"/>
      <c r="AE371" s="302"/>
      <c r="AF371" s="303"/>
      <c r="AG371" s="302"/>
      <c r="AH371" s="302"/>
      <c r="AI371" s="302"/>
      <c r="AJ371" s="302"/>
      <c r="AK371" s="302"/>
      <c r="AL371" s="302"/>
      <c r="AM371" s="302"/>
    </row>
    <row r="372" spans="27:39" x14ac:dyDescent="0.25">
      <c r="AA372" s="1"/>
      <c r="AB372" s="1"/>
      <c r="AC372" s="302"/>
      <c r="AD372" s="302"/>
      <c r="AE372" s="302"/>
      <c r="AF372" s="303"/>
      <c r="AG372" s="302"/>
      <c r="AH372" s="302"/>
      <c r="AI372" s="302"/>
      <c r="AJ372" s="302"/>
      <c r="AK372" s="302"/>
      <c r="AL372" s="302"/>
      <c r="AM372" s="302"/>
    </row>
    <row r="373" spans="27:39" x14ac:dyDescent="0.25">
      <c r="AA373" s="1"/>
      <c r="AB373" s="1"/>
      <c r="AC373" s="302"/>
      <c r="AD373" s="302"/>
      <c r="AE373" s="302"/>
      <c r="AF373" s="303"/>
      <c r="AG373" s="302"/>
      <c r="AH373" s="302"/>
      <c r="AI373" s="302"/>
      <c r="AJ373" s="302"/>
      <c r="AK373" s="302"/>
      <c r="AL373" s="302"/>
      <c r="AM373" s="302"/>
    </row>
    <row r="374" spans="27:39" x14ac:dyDescent="0.25">
      <c r="AA374" s="1"/>
      <c r="AB374" s="1"/>
      <c r="AC374" s="302"/>
      <c r="AD374" s="302"/>
      <c r="AE374" s="302"/>
      <c r="AF374" s="303"/>
      <c r="AG374" s="302"/>
      <c r="AH374" s="302"/>
      <c r="AI374" s="302"/>
      <c r="AJ374" s="302"/>
      <c r="AK374" s="302"/>
      <c r="AL374" s="302"/>
      <c r="AM374" s="302"/>
    </row>
    <row r="375" spans="27:39" x14ac:dyDescent="0.25">
      <c r="AA375" s="1"/>
      <c r="AB375" s="1"/>
      <c r="AC375" s="302"/>
      <c r="AD375" s="302"/>
      <c r="AE375" s="302"/>
      <c r="AF375" s="303"/>
      <c r="AG375" s="302"/>
      <c r="AH375" s="302"/>
      <c r="AI375" s="302"/>
      <c r="AJ375" s="302"/>
      <c r="AK375" s="302"/>
      <c r="AL375" s="302"/>
      <c r="AM375" s="302"/>
    </row>
    <row r="376" spans="27:39" x14ac:dyDescent="0.25">
      <c r="AA376" s="1"/>
      <c r="AB376" s="1"/>
      <c r="AC376" s="302"/>
      <c r="AD376" s="302"/>
      <c r="AE376" s="302"/>
      <c r="AF376" s="303"/>
      <c r="AG376" s="302"/>
      <c r="AH376" s="302"/>
      <c r="AI376" s="302"/>
      <c r="AJ376" s="302"/>
      <c r="AK376" s="302"/>
      <c r="AL376" s="302"/>
      <c r="AM376" s="302"/>
    </row>
    <row r="377" spans="27:39" x14ac:dyDescent="0.25">
      <c r="AA377" s="1"/>
      <c r="AB377" s="1"/>
      <c r="AC377" s="302"/>
      <c r="AD377" s="302"/>
      <c r="AE377" s="302"/>
      <c r="AF377" s="303"/>
      <c r="AG377" s="302"/>
      <c r="AH377" s="302"/>
      <c r="AI377" s="302"/>
      <c r="AJ377" s="302"/>
      <c r="AK377" s="302"/>
      <c r="AL377" s="302"/>
      <c r="AM377" s="302"/>
    </row>
    <row r="378" spans="27:39" x14ac:dyDescent="0.25">
      <c r="AA378" s="1"/>
      <c r="AB378" s="1"/>
      <c r="AC378" s="302"/>
      <c r="AD378" s="302"/>
      <c r="AE378" s="302"/>
      <c r="AF378" s="303"/>
      <c r="AG378" s="302"/>
      <c r="AH378" s="302"/>
      <c r="AI378" s="302"/>
      <c r="AJ378" s="302"/>
      <c r="AK378" s="302"/>
      <c r="AL378" s="302"/>
      <c r="AM378" s="302"/>
    </row>
    <row r="379" spans="27:39" x14ac:dyDescent="0.25">
      <c r="AA379" s="1"/>
      <c r="AB379" s="1"/>
      <c r="AC379" s="302"/>
      <c r="AD379" s="302"/>
      <c r="AE379" s="302"/>
      <c r="AF379" s="303"/>
      <c r="AG379" s="302"/>
      <c r="AH379" s="302"/>
      <c r="AI379" s="302"/>
      <c r="AJ379" s="302"/>
      <c r="AK379" s="302"/>
      <c r="AL379" s="302"/>
      <c r="AM379" s="302"/>
    </row>
    <row r="380" spans="27:39" x14ac:dyDescent="0.25">
      <c r="AA380" s="1"/>
      <c r="AB380" s="1"/>
      <c r="AC380" s="302"/>
      <c r="AD380" s="302"/>
      <c r="AE380" s="302"/>
      <c r="AF380" s="303"/>
      <c r="AG380" s="302"/>
      <c r="AH380" s="302"/>
      <c r="AI380" s="302"/>
      <c r="AJ380" s="302"/>
      <c r="AK380" s="302"/>
      <c r="AL380" s="302"/>
      <c r="AM380" s="302"/>
    </row>
    <row r="381" spans="27:39" x14ac:dyDescent="0.25">
      <c r="AA381" s="1"/>
      <c r="AB381" s="1"/>
      <c r="AC381" s="302"/>
      <c r="AD381" s="302"/>
      <c r="AE381" s="302"/>
      <c r="AF381" s="303"/>
      <c r="AG381" s="302"/>
      <c r="AH381" s="302"/>
      <c r="AI381" s="302"/>
      <c r="AJ381" s="302"/>
      <c r="AK381" s="302"/>
      <c r="AL381" s="302"/>
      <c r="AM381" s="302"/>
    </row>
    <row r="382" spans="27:39" x14ac:dyDescent="0.25">
      <c r="AA382" s="1"/>
      <c r="AB382" s="1"/>
      <c r="AC382" s="302"/>
      <c r="AD382" s="302"/>
      <c r="AE382" s="302"/>
      <c r="AF382" s="303"/>
      <c r="AG382" s="302"/>
      <c r="AH382" s="302"/>
      <c r="AI382" s="302"/>
      <c r="AJ382" s="302"/>
      <c r="AK382" s="302"/>
      <c r="AL382" s="302"/>
      <c r="AM382" s="302"/>
    </row>
    <row r="383" spans="27:39" x14ac:dyDescent="0.25">
      <c r="AA383" s="1"/>
      <c r="AB383" s="1"/>
      <c r="AC383" s="302"/>
      <c r="AD383" s="302"/>
      <c r="AE383" s="302"/>
      <c r="AF383" s="303"/>
      <c r="AG383" s="302"/>
      <c r="AH383" s="302"/>
      <c r="AI383" s="302"/>
      <c r="AJ383" s="302"/>
      <c r="AK383" s="302"/>
      <c r="AL383" s="302"/>
      <c r="AM383" s="302"/>
    </row>
    <row r="384" spans="27:39" x14ac:dyDescent="0.25">
      <c r="AA384" s="1"/>
      <c r="AB384" s="1"/>
      <c r="AC384" s="302"/>
      <c r="AD384" s="302"/>
      <c r="AE384" s="302"/>
      <c r="AF384" s="303"/>
      <c r="AG384" s="302"/>
      <c r="AH384" s="302"/>
      <c r="AI384" s="302"/>
      <c r="AJ384" s="302"/>
      <c r="AK384" s="302"/>
      <c r="AL384" s="302"/>
      <c r="AM384" s="302"/>
    </row>
    <row r="385" spans="27:39" x14ac:dyDescent="0.25">
      <c r="AA385" s="1"/>
      <c r="AB385" s="1"/>
      <c r="AC385" s="302"/>
      <c r="AD385" s="302"/>
      <c r="AE385" s="302"/>
      <c r="AF385" s="303"/>
      <c r="AG385" s="302"/>
      <c r="AH385" s="302"/>
      <c r="AI385" s="302"/>
      <c r="AJ385" s="302"/>
      <c r="AK385" s="302"/>
      <c r="AL385" s="302"/>
      <c r="AM385" s="302"/>
    </row>
    <row r="386" spans="27:39" x14ac:dyDescent="0.25">
      <c r="AA386" s="1"/>
      <c r="AB386" s="1"/>
      <c r="AC386" s="302"/>
      <c r="AD386" s="302"/>
      <c r="AE386" s="302"/>
      <c r="AF386" s="303"/>
      <c r="AG386" s="302"/>
      <c r="AH386" s="302"/>
      <c r="AI386" s="302"/>
      <c r="AJ386" s="302"/>
      <c r="AK386" s="302"/>
      <c r="AL386" s="302"/>
      <c r="AM386" s="302"/>
    </row>
    <row r="387" spans="27:39" x14ac:dyDescent="0.25">
      <c r="AA387" s="1"/>
      <c r="AB387" s="1"/>
      <c r="AC387" s="302"/>
      <c r="AD387" s="302"/>
      <c r="AE387" s="302"/>
      <c r="AF387" s="303"/>
      <c r="AG387" s="302"/>
      <c r="AH387" s="302"/>
      <c r="AI387" s="302"/>
      <c r="AJ387" s="302"/>
      <c r="AK387" s="302"/>
      <c r="AL387" s="302"/>
      <c r="AM387" s="302"/>
    </row>
    <row r="388" spans="27:39" x14ac:dyDescent="0.25">
      <c r="AA388" s="1"/>
      <c r="AB388" s="1"/>
      <c r="AC388" s="302"/>
      <c r="AD388" s="302"/>
      <c r="AE388" s="302"/>
      <c r="AF388" s="303"/>
      <c r="AG388" s="302"/>
      <c r="AH388" s="302"/>
      <c r="AI388" s="302"/>
      <c r="AJ388" s="302"/>
      <c r="AK388" s="302"/>
      <c r="AL388" s="302"/>
      <c r="AM388" s="302"/>
    </row>
    <row r="389" spans="27:39" x14ac:dyDescent="0.25">
      <c r="AA389" s="1"/>
      <c r="AB389" s="1"/>
      <c r="AC389" s="302"/>
      <c r="AD389" s="302"/>
      <c r="AE389" s="302"/>
      <c r="AF389" s="303"/>
      <c r="AG389" s="302"/>
      <c r="AH389" s="302"/>
      <c r="AI389" s="302"/>
      <c r="AJ389" s="302"/>
      <c r="AK389" s="302"/>
      <c r="AL389" s="302"/>
      <c r="AM389" s="302"/>
    </row>
    <row r="390" spans="27:39" x14ac:dyDescent="0.25">
      <c r="AA390" s="1"/>
      <c r="AB390" s="1"/>
      <c r="AC390" s="302"/>
      <c r="AD390" s="302"/>
      <c r="AE390" s="302"/>
      <c r="AF390" s="303"/>
      <c r="AG390" s="302"/>
      <c r="AH390" s="302"/>
      <c r="AI390" s="302"/>
      <c r="AJ390" s="302"/>
      <c r="AK390" s="302"/>
      <c r="AL390" s="302"/>
      <c r="AM390" s="302"/>
    </row>
    <row r="391" spans="27:39" x14ac:dyDescent="0.25">
      <c r="AA391" s="1"/>
      <c r="AB391" s="1"/>
      <c r="AC391" s="302"/>
      <c r="AD391" s="302"/>
      <c r="AE391" s="302"/>
      <c r="AF391" s="303"/>
      <c r="AG391" s="302"/>
      <c r="AH391" s="302"/>
      <c r="AI391" s="302"/>
      <c r="AJ391" s="302"/>
      <c r="AK391" s="302"/>
      <c r="AL391" s="302"/>
      <c r="AM391" s="302"/>
    </row>
    <row r="392" spans="27:39" x14ac:dyDescent="0.25">
      <c r="AA392" s="1"/>
      <c r="AB392" s="1"/>
      <c r="AC392" s="302"/>
      <c r="AD392" s="302"/>
      <c r="AE392" s="302"/>
      <c r="AF392" s="303"/>
      <c r="AG392" s="302"/>
      <c r="AH392" s="302"/>
      <c r="AI392" s="302"/>
      <c r="AJ392" s="302"/>
      <c r="AK392" s="302"/>
      <c r="AL392" s="302"/>
      <c r="AM392" s="302"/>
    </row>
    <row r="393" spans="27:39" x14ac:dyDescent="0.25">
      <c r="AA393" s="1"/>
      <c r="AB393" s="1"/>
      <c r="AC393" s="302"/>
      <c r="AD393" s="302"/>
      <c r="AE393" s="302"/>
      <c r="AF393" s="303"/>
      <c r="AG393" s="302"/>
      <c r="AH393" s="302"/>
      <c r="AI393" s="302"/>
      <c r="AJ393" s="302"/>
      <c r="AK393" s="302"/>
      <c r="AL393" s="302"/>
      <c r="AM393" s="302"/>
    </row>
    <row r="394" spans="27:39" x14ac:dyDescent="0.25">
      <c r="AA394" s="1"/>
      <c r="AB394" s="1"/>
      <c r="AC394" s="302"/>
      <c r="AD394" s="302"/>
      <c r="AE394" s="302"/>
      <c r="AF394" s="303"/>
      <c r="AG394" s="302"/>
      <c r="AH394" s="302"/>
      <c r="AI394" s="302"/>
      <c r="AJ394" s="302"/>
      <c r="AK394" s="302"/>
      <c r="AL394" s="302"/>
      <c r="AM394" s="302"/>
    </row>
    <row r="395" spans="27:39" x14ac:dyDescent="0.25">
      <c r="AA395" s="1"/>
      <c r="AB395" s="1"/>
      <c r="AC395" s="302"/>
      <c r="AD395" s="302"/>
      <c r="AE395" s="302"/>
      <c r="AF395" s="303"/>
      <c r="AG395" s="302"/>
      <c r="AH395" s="302"/>
      <c r="AI395" s="302"/>
      <c r="AJ395" s="302"/>
      <c r="AK395" s="302"/>
      <c r="AL395" s="302"/>
      <c r="AM395" s="302"/>
    </row>
    <row r="396" spans="27:39" x14ac:dyDescent="0.25">
      <c r="AA396" s="1"/>
      <c r="AB396" s="1"/>
      <c r="AC396" s="302"/>
      <c r="AD396" s="302"/>
      <c r="AE396" s="302"/>
      <c r="AF396" s="303"/>
      <c r="AG396" s="302"/>
      <c r="AH396" s="302"/>
      <c r="AI396" s="302"/>
      <c r="AJ396" s="302"/>
      <c r="AK396" s="302"/>
      <c r="AL396" s="302"/>
      <c r="AM396" s="302"/>
    </row>
    <row r="397" spans="27:39" x14ac:dyDescent="0.25">
      <c r="AA397" s="1"/>
      <c r="AB397" s="1"/>
      <c r="AC397" s="302"/>
      <c r="AD397" s="302"/>
      <c r="AE397" s="302"/>
      <c r="AF397" s="303"/>
      <c r="AG397" s="302"/>
      <c r="AH397" s="302"/>
      <c r="AI397" s="302"/>
      <c r="AJ397" s="302"/>
      <c r="AK397" s="302"/>
      <c r="AL397" s="302"/>
      <c r="AM397" s="302"/>
    </row>
    <row r="398" spans="27:39" x14ac:dyDescent="0.25">
      <c r="AA398" s="1"/>
      <c r="AB398" s="1"/>
      <c r="AC398" s="302"/>
      <c r="AD398" s="302"/>
      <c r="AE398" s="302"/>
      <c r="AF398" s="303"/>
      <c r="AG398" s="302"/>
      <c r="AH398" s="302"/>
      <c r="AI398" s="302"/>
      <c r="AJ398" s="302"/>
      <c r="AK398" s="302"/>
      <c r="AL398" s="302"/>
      <c r="AM398" s="302"/>
    </row>
    <row r="399" spans="27:39" x14ac:dyDescent="0.25">
      <c r="AA399" s="1"/>
      <c r="AB399" s="1"/>
      <c r="AC399" s="302"/>
      <c r="AD399" s="302"/>
      <c r="AE399" s="302"/>
      <c r="AF399" s="303"/>
      <c r="AG399" s="302"/>
      <c r="AH399" s="302"/>
      <c r="AI399" s="302"/>
      <c r="AJ399" s="302"/>
      <c r="AK399" s="302"/>
      <c r="AL399" s="302"/>
      <c r="AM399" s="302"/>
    </row>
    <row r="400" spans="27:39" x14ac:dyDescent="0.25">
      <c r="AA400" s="1"/>
      <c r="AB400" s="1"/>
      <c r="AC400" s="302"/>
      <c r="AD400" s="302"/>
      <c r="AE400" s="302"/>
      <c r="AF400" s="303"/>
      <c r="AG400" s="302"/>
      <c r="AH400" s="302"/>
      <c r="AI400" s="302"/>
      <c r="AJ400" s="302"/>
      <c r="AK400" s="302"/>
      <c r="AL400" s="302"/>
      <c r="AM400" s="302"/>
    </row>
    <row r="401" spans="27:39" x14ac:dyDescent="0.25">
      <c r="AA401" s="1"/>
      <c r="AB401" s="1"/>
      <c r="AC401" s="302"/>
      <c r="AD401" s="302"/>
      <c r="AE401" s="302"/>
      <c r="AF401" s="303"/>
      <c r="AG401" s="302"/>
      <c r="AH401" s="302"/>
      <c r="AI401" s="302"/>
      <c r="AJ401" s="302"/>
      <c r="AK401" s="302"/>
      <c r="AL401" s="302"/>
      <c r="AM401" s="302"/>
    </row>
    <row r="402" spans="27:39" x14ac:dyDescent="0.25">
      <c r="AA402" s="1"/>
      <c r="AB402" s="1"/>
      <c r="AC402" s="302"/>
      <c r="AD402" s="302"/>
      <c r="AE402" s="302"/>
      <c r="AF402" s="303"/>
      <c r="AG402" s="302"/>
      <c r="AH402" s="302"/>
      <c r="AI402" s="302"/>
      <c r="AJ402" s="302"/>
      <c r="AK402" s="302"/>
      <c r="AL402" s="302"/>
      <c r="AM402" s="302"/>
    </row>
    <row r="403" spans="27:39" x14ac:dyDescent="0.25">
      <c r="AA403" s="1"/>
      <c r="AB403" s="1"/>
      <c r="AC403" s="302"/>
      <c r="AD403" s="302"/>
      <c r="AE403" s="302"/>
      <c r="AF403" s="303"/>
      <c r="AG403" s="302"/>
      <c r="AH403" s="302"/>
      <c r="AI403" s="302"/>
      <c r="AJ403" s="302"/>
      <c r="AK403" s="302"/>
      <c r="AL403" s="302"/>
      <c r="AM403" s="302"/>
    </row>
    <row r="404" spans="27:39" x14ac:dyDescent="0.25">
      <c r="AA404" s="1"/>
      <c r="AB404" s="1"/>
      <c r="AC404" s="302"/>
      <c r="AD404" s="302"/>
      <c r="AE404" s="302"/>
      <c r="AF404" s="303"/>
      <c r="AG404" s="302"/>
      <c r="AH404" s="302"/>
      <c r="AI404" s="302"/>
      <c r="AJ404" s="302"/>
      <c r="AK404" s="302"/>
      <c r="AL404" s="302"/>
      <c r="AM404" s="302"/>
    </row>
    <row r="405" spans="27:39" x14ac:dyDescent="0.25">
      <c r="AA405" s="1"/>
      <c r="AB405" s="1"/>
      <c r="AC405" s="302"/>
      <c r="AD405" s="302"/>
      <c r="AE405" s="302"/>
      <c r="AF405" s="303"/>
      <c r="AG405" s="302"/>
      <c r="AH405" s="302"/>
      <c r="AI405" s="302"/>
      <c r="AJ405" s="302"/>
      <c r="AK405" s="302"/>
      <c r="AL405" s="302"/>
      <c r="AM405" s="302"/>
    </row>
    <row r="406" spans="27:39" x14ac:dyDescent="0.25">
      <c r="AA406" s="1"/>
      <c r="AB406" s="1"/>
      <c r="AC406" s="302"/>
      <c r="AD406" s="302"/>
      <c r="AE406" s="302"/>
      <c r="AF406" s="303"/>
      <c r="AG406" s="302"/>
      <c r="AH406" s="302"/>
      <c r="AI406" s="302"/>
      <c r="AJ406" s="302"/>
      <c r="AK406" s="302"/>
      <c r="AL406" s="302"/>
      <c r="AM406" s="302"/>
    </row>
    <row r="407" spans="27:39" x14ac:dyDescent="0.25">
      <c r="AA407" s="1"/>
      <c r="AB407" s="1"/>
      <c r="AC407" s="302"/>
      <c r="AD407" s="302"/>
      <c r="AE407" s="302"/>
      <c r="AF407" s="303"/>
      <c r="AG407" s="302"/>
      <c r="AH407" s="302"/>
      <c r="AI407" s="302"/>
      <c r="AJ407" s="302"/>
      <c r="AK407" s="302"/>
      <c r="AL407" s="302"/>
      <c r="AM407" s="302"/>
    </row>
    <row r="408" spans="27:39" x14ac:dyDescent="0.25">
      <c r="AA408" s="1"/>
      <c r="AB408" s="1"/>
      <c r="AC408" s="302"/>
      <c r="AD408" s="302"/>
      <c r="AE408" s="302"/>
      <c r="AF408" s="303"/>
      <c r="AG408" s="302"/>
      <c r="AH408" s="302"/>
      <c r="AI408" s="302"/>
      <c r="AJ408" s="302"/>
      <c r="AK408" s="302"/>
      <c r="AL408" s="302"/>
      <c r="AM408" s="302"/>
    </row>
    <row r="409" spans="27:39" x14ac:dyDescent="0.25">
      <c r="AA409" s="1"/>
      <c r="AB409" s="1"/>
      <c r="AC409" s="302"/>
      <c r="AD409" s="302"/>
      <c r="AE409" s="302"/>
      <c r="AF409" s="303"/>
      <c r="AG409" s="302"/>
      <c r="AH409" s="302"/>
      <c r="AI409" s="302"/>
      <c r="AJ409" s="302"/>
      <c r="AK409" s="302"/>
      <c r="AL409" s="302"/>
      <c r="AM409" s="302"/>
    </row>
    <row r="410" spans="27:39" x14ac:dyDescent="0.25">
      <c r="AA410" s="1"/>
      <c r="AB410" s="1"/>
      <c r="AC410" s="302"/>
      <c r="AD410" s="302"/>
      <c r="AE410" s="302"/>
      <c r="AF410" s="303"/>
      <c r="AG410" s="302"/>
      <c r="AH410" s="302"/>
      <c r="AI410" s="302"/>
      <c r="AJ410" s="302"/>
      <c r="AK410" s="302"/>
      <c r="AL410" s="302"/>
      <c r="AM410" s="302"/>
    </row>
    <row r="411" spans="27:39" x14ac:dyDescent="0.25">
      <c r="AA411" s="1"/>
      <c r="AB411" s="1"/>
      <c r="AC411" s="302"/>
      <c r="AD411" s="302"/>
      <c r="AE411" s="302"/>
      <c r="AF411" s="303"/>
      <c r="AG411" s="302"/>
      <c r="AH411" s="302"/>
      <c r="AI411" s="302"/>
      <c r="AJ411" s="302"/>
      <c r="AK411" s="302"/>
      <c r="AL411" s="302"/>
      <c r="AM411" s="302"/>
    </row>
    <row r="412" spans="27:39" x14ac:dyDescent="0.25">
      <c r="AA412" s="1"/>
      <c r="AB412" s="1"/>
      <c r="AC412" s="302"/>
      <c r="AD412" s="302"/>
      <c r="AE412" s="302"/>
      <c r="AF412" s="303"/>
      <c r="AG412" s="302"/>
      <c r="AH412" s="302"/>
      <c r="AI412" s="302"/>
      <c r="AJ412" s="302"/>
      <c r="AK412" s="302"/>
      <c r="AL412" s="302"/>
      <c r="AM412" s="302"/>
    </row>
    <row r="413" spans="27:39" x14ac:dyDescent="0.25">
      <c r="AA413" s="1"/>
      <c r="AB413" s="1"/>
      <c r="AC413" s="302"/>
      <c r="AD413" s="302"/>
      <c r="AE413" s="302"/>
      <c r="AF413" s="303"/>
      <c r="AG413" s="302"/>
      <c r="AH413" s="302"/>
      <c r="AI413" s="302"/>
      <c r="AJ413" s="302"/>
      <c r="AK413" s="302"/>
      <c r="AL413" s="302"/>
      <c r="AM413" s="302"/>
    </row>
    <row r="414" spans="27:39" x14ac:dyDescent="0.25">
      <c r="AA414" s="1"/>
      <c r="AB414" s="1"/>
      <c r="AC414" s="302"/>
      <c r="AD414" s="302"/>
      <c r="AE414" s="302"/>
      <c r="AF414" s="303"/>
      <c r="AG414" s="302"/>
      <c r="AH414" s="302"/>
      <c r="AI414" s="302"/>
      <c r="AJ414" s="302"/>
      <c r="AK414" s="302"/>
      <c r="AL414" s="302"/>
      <c r="AM414" s="302"/>
    </row>
    <row r="415" spans="27:39" x14ac:dyDescent="0.25">
      <c r="AA415" s="1"/>
      <c r="AB415" s="1"/>
      <c r="AC415" s="302"/>
      <c r="AD415" s="302"/>
      <c r="AE415" s="302"/>
      <c r="AF415" s="303"/>
      <c r="AG415" s="302"/>
      <c r="AH415" s="302"/>
      <c r="AI415" s="302"/>
      <c r="AJ415" s="302"/>
      <c r="AK415" s="302"/>
      <c r="AL415" s="302"/>
      <c r="AM415" s="302"/>
    </row>
    <row r="416" spans="27:39" x14ac:dyDescent="0.25">
      <c r="AA416" s="1"/>
      <c r="AB416" s="1"/>
      <c r="AC416" s="302"/>
      <c r="AD416" s="302"/>
      <c r="AE416" s="302"/>
      <c r="AF416" s="303"/>
      <c r="AG416" s="302"/>
      <c r="AH416" s="302"/>
      <c r="AI416" s="302"/>
      <c r="AJ416" s="302"/>
      <c r="AK416" s="302"/>
      <c r="AL416" s="302"/>
      <c r="AM416" s="302"/>
    </row>
    <row r="417" spans="27:39" x14ac:dyDescent="0.25">
      <c r="AA417" s="1"/>
      <c r="AB417" s="1"/>
      <c r="AC417" s="302"/>
      <c r="AD417" s="302"/>
      <c r="AE417" s="302"/>
      <c r="AF417" s="303"/>
      <c r="AG417" s="302"/>
      <c r="AH417" s="302"/>
      <c r="AI417" s="302"/>
      <c r="AJ417" s="302"/>
      <c r="AK417" s="302"/>
      <c r="AL417" s="302"/>
      <c r="AM417" s="302"/>
    </row>
    <row r="418" spans="27:39" x14ac:dyDescent="0.25">
      <c r="AA418" s="1"/>
      <c r="AB418" s="1"/>
      <c r="AC418" s="302"/>
      <c r="AD418" s="302"/>
      <c r="AE418" s="302"/>
      <c r="AF418" s="303"/>
      <c r="AG418" s="302"/>
      <c r="AH418" s="302"/>
      <c r="AI418" s="302"/>
      <c r="AJ418" s="302"/>
      <c r="AK418" s="302"/>
      <c r="AL418" s="302"/>
      <c r="AM418" s="302"/>
    </row>
    <row r="419" spans="27:39" x14ac:dyDescent="0.25">
      <c r="AA419" s="1"/>
      <c r="AB419" s="1"/>
      <c r="AC419" s="302"/>
      <c r="AD419" s="302"/>
      <c r="AE419" s="302"/>
      <c r="AF419" s="303"/>
      <c r="AG419" s="302"/>
      <c r="AH419" s="302"/>
      <c r="AI419" s="302"/>
      <c r="AJ419" s="302"/>
      <c r="AK419" s="302"/>
      <c r="AL419" s="302"/>
      <c r="AM419" s="302"/>
    </row>
    <row r="420" spans="27:39" x14ac:dyDescent="0.25">
      <c r="AA420" s="1"/>
      <c r="AB420" s="1"/>
      <c r="AC420" s="302"/>
      <c r="AD420" s="302"/>
      <c r="AE420" s="302"/>
      <c r="AF420" s="303"/>
      <c r="AG420" s="302"/>
      <c r="AH420" s="302"/>
      <c r="AI420" s="302"/>
      <c r="AJ420" s="302"/>
      <c r="AK420" s="302"/>
      <c r="AL420" s="302"/>
      <c r="AM420" s="302"/>
    </row>
    <row r="421" spans="27:39" x14ac:dyDescent="0.25">
      <c r="AA421" s="1"/>
      <c r="AB421" s="1"/>
      <c r="AC421" s="302"/>
      <c r="AD421" s="302"/>
      <c r="AE421" s="302"/>
      <c r="AF421" s="303"/>
      <c r="AG421" s="302"/>
      <c r="AH421" s="302"/>
      <c r="AI421" s="302"/>
      <c r="AJ421" s="302"/>
      <c r="AK421" s="302"/>
      <c r="AL421" s="302"/>
      <c r="AM421" s="302"/>
    </row>
    <row r="422" spans="27:39" x14ac:dyDescent="0.25">
      <c r="AA422" s="1"/>
      <c r="AB422" s="1"/>
      <c r="AC422" s="302"/>
      <c r="AD422" s="302"/>
      <c r="AE422" s="302"/>
      <c r="AF422" s="303"/>
      <c r="AG422" s="302"/>
      <c r="AH422" s="302"/>
      <c r="AI422" s="302"/>
      <c r="AJ422" s="302"/>
      <c r="AK422" s="302"/>
      <c r="AL422" s="302"/>
      <c r="AM422" s="302"/>
    </row>
    <row r="423" spans="27:39" x14ac:dyDescent="0.25">
      <c r="AA423" s="1"/>
      <c r="AB423" s="1"/>
      <c r="AC423" s="302"/>
      <c r="AD423" s="302"/>
      <c r="AE423" s="302"/>
      <c r="AF423" s="303"/>
      <c r="AG423" s="302"/>
      <c r="AH423" s="302"/>
      <c r="AI423" s="302"/>
      <c r="AJ423" s="302"/>
      <c r="AK423" s="302"/>
      <c r="AL423" s="302"/>
      <c r="AM423" s="302"/>
    </row>
    <row r="424" spans="27:39" x14ac:dyDescent="0.25">
      <c r="AA424" s="1"/>
      <c r="AB424" s="1"/>
      <c r="AC424" s="302"/>
      <c r="AD424" s="302"/>
      <c r="AE424" s="302"/>
      <c r="AF424" s="303"/>
      <c r="AG424" s="302"/>
      <c r="AH424" s="302"/>
      <c r="AI424" s="302"/>
      <c r="AJ424" s="302"/>
      <c r="AK424" s="302"/>
      <c r="AL424" s="302"/>
      <c r="AM424" s="302"/>
    </row>
    <row r="425" spans="27:39" x14ac:dyDescent="0.25">
      <c r="AA425" s="1"/>
      <c r="AB425" s="1"/>
      <c r="AC425" s="302"/>
      <c r="AD425" s="302"/>
      <c r="AE425" s="302"/>
      <c r="AF425" s="303"/>
      <c r="AG425" s="302"/>
      <c r="AH425" s="302"/>
      <c r="AI425" s="302"/>
      <c r="AJ425" s="302"/>
      <c r="AK425" s="302"/>
      <c r="AL425" s="302"/>
      <c r="AM425" s="302"/>
    </row>
    <row r="426" spans="27:39" x14ac:dyDescent="0.25">
      <c r="AA426" s="1"/>
      <c r="AB426" s="1"/>
      <c r="AC426" s="302"/>
      <c r="AD426" s="302"/>
      <c r="AE426" s="302"/>
      <c r="AF426" s="303"/>
      <c r="AG426" s="302"/>
      <c r="AH426" s="302"/>
      <c r="AI426" s="302"/>
      <c r="AJ426" s="302"/>
      <c r="AK426" s="302"/>
      <c r="AL426" s="302"/>
      <c r="AM426" s="302"/>
    </row>
    <row r="427" spans="27:39" x14ac:dyDescent="0.25">
      <c r="AA427" s="1"/>
      <c r="AB427" s="1"/>
      <c r="AC427" s="302"/>
      <c r="AD427" s="302"/>
      <c r="AE427" s="302"/>
      <c r="AF427" s="303"/>
      <c r="AG427" s="302"/>
      <c r="AH427" s="302"/>
      <c r="AI427" s="302"/>
      <c r="AJ427" s="302"/>
      <c r="AK427" s="302"/>
      <c r="AL427" s="302"/>
      <c r="AM427" s="302"/>
    </row>
    <row r="428" spans="27:39" x14ac:dyDescent="0.25">
      <c r="AA428" s="1"/>
      <c r="AB428" s="1"/>
      <c r="AC428" s="302"/>
      <c r="AD428" s="302"/>
      <c r="AE428" s="302"/>
      <c r="AF428" s="303"/>
      <c r="AG428" s="302"/>
      <c r="AH428" s="302"/>
      <c r="AI428" s="302"/>
      <c r="AJ428" s="302"/>
      <c r="AK428" s="302"/>
      <c r="AL428" s="302"/>
      <c r="AM428" s="302"/>
    </row>
    <row r="429" spans="27:39" x14ac:dyDescent="0.25">
      <c r="AA429" s="1"/>
      <c r="AB429" s="1"/>
      <c r="AC429" s="302"/>
      <c r="AD429" s="302"/>
      <c r="AE429" s="302"/>
      <c r="AF429" s="303"/>
      <c r="AG429" s="302"/>
      <c r="AH429" s="302"/>
      <c r="AI429" s="302"/>
      <c r="AJ429" s="302"/>
      <c r="AK429" s="302"/>
      <c r="AL429" s="302"/>
      <c r="AM429" s="302"/>
    </row>
    <row r="430" spans="27:39" x14ac:dyDescent="0.25">
      <c r="AA430" s="1"/>
      <c r="AB430" s="1"/>
      <c r="AC430" s="302"/>
      <c r="AD430" s="302"/>
      <c r="AE430" s="302"/>
      <c r="AF430" s="303"/>
      <c r="AG430" s="302"/>
      <c r="AH430" s="302"/>
      <c r="AI430" s="302"/>
      <c r="AJ430" s="302"/>
      <c r="AK430" s="302"/>
      <c r="AL430" s="302"/>
      <c r="AM430" s="302"/>
    </row>
    <row r="431" spans="27:39" x14ac:dyDescent="0.25">
      <c r="AA431" s="1"/>
      <c r="AB431" s="1"/>
      <c r="AC431" s="302"/>
      <c r="AD431" s="302"/>
      <c r="AE431" s="302"/>
      <c r="AF431" s="303"/>
      <c r="AG431" s="302"/>
      <c r="AH431" s="302"/>
      <c r="AI431" s="302"/>
      <c r="AJ431" s="302"/>
      <c r="AK431" s="302"/>
      <c r="AL431" s="302"/>
      <c r="AM431" s="302"/>
    </row>
    <row r="432" spans="27:39" x14ac:dyDescent="0.25">
      <c r="AA432" s="1"/>
      <c r="AB432" s="1"/>
      <c r="AC432" s="302"/>
      <c r="AD432" s="302"/>
      <c r="AE432" s="302"/>
      <c r="AF432" s="303"/>
      <c r="AG432" s="302"/>
      <c r="AH432" s="302"/>
      <c r="AI432" s="302"/>
      <c r="AJ432" s="302"/>
      <c r="AK432" s="302"/>
      <c r="AL432" s="302"/>
      <c r="AM432" s="302"/>
    </row>
    <row r="433" spans="27:39" x14ac:dyDescent="0.25">
      <c r="AA433" s="1"/>
      <c r="AB433" s="1"/>
      <c r="AC433" s="302"/>
      <c r="AD433" s="302"/>
      <c r="AE433" s="302"/>
      <c r="AF433" s="303"/>
      <c r="AG433" s="302"/>
      <c r="AH433" s="302"/>
      <c r="AI433" s="302"/>
      <c r="AJ433" s="302"/>
      <c r="AK433" s="302"/>
      <c r="AL433" s="302"/>
      <c r="AM433" s="302"/>
    </row>
    <row r="434" spans="27:39" x14ac:dyDescent="0.25">
      <c r="AA434" s="1"/>
      <c r="AB434" s="1"/>
      <c r="AC434" s="302"/>
      <c r="AD434" s="302"/>
      <c r="AE434" s="302"/>
      <c r="AF434" s="303"/>
      <c r="AG434" s="302"/>
      <c r="AH434" s="302"/>
      <c r="AI434" s="302"/>
      <c r="AJ434" s="302"/>
      <c r="AK434" s="302"/>
      <c r="AL434" s="302"/>
      <c r="AM434" s="302"/>
    </row>
    <row r="435" spans="27:39" x14ac:dyDescent="0.25">
      <c r="AA435" s="1"/>
      <c r="AB435" s="1"/>
      <c r="AC435" s="302"/>
      <c r="AD435" s="302"/>
      <c r="AE435" s="302"/>
      <c r="AF435" s="303"/>
      <c r="AG435" s="302"/>
      <c r="AH435" s="302"/>
      <c r="AI435" s="302"/>
      <c r="AJ435" s="302"/>
      <c r="AK435" s="302"/>
      <c r="AL435" s="302"/>
      <c r="AM435" s="302"/>
    </row>
    <row r="436" spans="27:39" x14ac:dyDescent="0.25">
      <c r="AA436" s="1"/>
      <c r="AB436" s="1"/>
      <c r="AC436" s="302"/>
      <c r="AD436" s="302"/>
      <c r="AE436" s="302"/>
      <c r="AF436" s="303"/>
      <c r="AG436" s="302"/>
      <c r="AH436" s="302"/>
      <c r="AI436" s="302"/>
      <c r="AJ436" s="302"/>
      <c r="AK436" s="302"/>
      <c r="AL436" s="302"/>
      <c r="AM436" s="302"/>
    </row>
    <row r="437" spans="27:39" x14ac:dyDescent="0.25">
      <c r="AA437" s="1"/>
      <c r="AB437" s="1"/>
      <c r="AC437" s="302"/>
      <c r="AD437" s="302"/>
      <c r="AE437" s="302"/>
      <c r="AF437" s="303"/>
      <c r="AG437" s="302"/>
      <c r="AH437" s="302"/>
      <c r="AI437" s="302"/>
      <c r="AJ437" s="302"/>
      <c r="AK437" s="302"/>
      <c r="AL437" s="302"/>
      <c r="AM437" s="302"/>
    </row>
    <row r="438" spans="27:39" x14ac:dyDescent="0.25">
      <c r="AA438" s="1"/>
      <c r="AB438" s="1"/>
      <c r="AC438" s="302"/>
      <c r="AD438" s="302"/>
      <c r="AE438" s="302"/>
      <c r="AF438" s="303"/>
      <c r="AG438" s="302"/>
      <c r="AH438" s="302"/>
      <c r="AI438" s="302"/>
      <c r="AJ438" s="302"/>
      <c r="AK438" s="302"/>
      <c r="AL438" s="302"/>
      <c r="AM438" s="302"/>
    </row>
    <row r="439" spans="27:39" x14ac:dyDescent="0.25">
      <c r="AA439" s="1"/>
      <c r="AB439" s="1"/>
      <c r="AC439" s="302"/>
      <c r="AD439" s="302"/>
      <c r="AE439" s="302"/>
      <c r="AF439" s="303"/>
      <c r="AG439" s="302"/>
      <c r="AH439" s="302"/>
      <c r="AI439" s="302"/>
      <c r="AJ439" s="302"/>
      <c r="AK439" s="302"/>
      <c r="AL439" s="302"/>
      <c r="AM439" s="302"/>
    </row>
    <row r="440" spans="27:39" x14ac:dyDescent="0.25">
      <c r="AA440" s="1"/>
      <c r="AB440" s="1"/>
      <c r="AC440" s="302"/>
      <c r="AD440" s="302"/>
      <c r="AE440" s="302"/>
      <c r="AF440" s="303"/>
      <c r="AG440" s="302"/>
      <c r="AH440" s="302"/>
      <c r="AI440" s="302"/>
      <c r="AJ440" s="302"/>
      <c r="AK440" s="302"/>
      <c r="AL440" s="302"/>
      <c r="AM440" s="302"/>
    </row>
    <row r="441" spans="27:39" x14ac:dyDescent="0.25">
      <c r="AA441" s="1"/>
      <c r="AB441" s="1"/>
      <c r="AC441" s="302"/>
      <c r="AD441" s="302"/>
      <c r="AE441" s="302"/>
      <c r="AF441" s="303"/>
      <c r="AG441" s="302"/>
      <c r="AH441" s="302"/>
      <c r="AI441" s="302"/>
      <c r="AJ441" s="302"/>
      <c r="AK441" s="302"/>
      <c r="AL441" s="302"/>
      <c r="AM441" s="302"/>
    </row>
    <row r="442" spans="27:39" x14ac:dyDescent="0.25">
      <c r="AA442" s="1"/>
      <c r="AB442" s="1"/>
      <c r="AC442" s="302"/>
      <c r="AD442" s="302"/>
      <c r="AE442" s="302"/>
      <c r="AF442" s="303"/>
      <c r="AG442" s="302"/>
      <c r="AH442" s="302"/>
      <c r="AI442" s="302"/>
      <c r="AJ442" s="302"/>
      <c r="AK442" s="302"/>
      <c r="AL442" s="302"/>
      <c r="AM442" s="302"/>
    </row>
    <row r="443" spans="27:39" x14ac:dyDescent="0.25">
      <c r="AA443" s="1"/>
      <c r="AB443" s="1"/>
      <c r="AC443" s="302"/>
      <c r="AD443" s="302"/>
      <c r="AE443" s="302"/>
      <c r="AF443" s="303"/>
      <c r="AG443" s="302"/>
      <c r="AH443" s="302"/>
      <c r="AI443" s="302"/>
      <c r="AJ443" s="302"/>
      <c r="AK443" s="302"/>
      <c r="AL443" s="302"/>
      <c r="AM443" s="302"/>
    </row>
    <row r="444" spans="27:39" x14ac:dyDescent="0.25">
      <c r="AA444" s="1"/>
      <c r="AB444" s="1"/>
      <c r="AC444" s="302"/>
      <c r="AD444" s="302"/>
      <c r="AE444" s="302"/>
      <c r="AF444" s="303"/>
      <c r="AG444" s="302"/>
      <c r="AH444" s="302"/>
      <c r="AI444" s="302"/>
      <c r="AJ444" s="302"/>
      <c r="AK444" s="302"/>
      <c r="AL444" s="302"/>
      <c r="AM444" s="302"/>
    </row>
    <row r="445" spans="27:39" x14ac:dyDescent="0.25">
      <c r="AA445" s="1"/>
      <c r="AB445" s="1"/>
      <c r="AC445" s="302"/>
      <c r="AD445" s="302"/>
      <c r="AE445" s="302"/>
      <c r="AF445" s="303"/>
      <c r="AG445" s="302"/>
      <c r="AH445" s="302"/>
      <c r="AI445" s="302"/>
      <c r="AJ445" s="302"/>
      <c r="AK445" s="302"/>
      <c r="AL445" s="302"/>
      <c r="AM445" s="302"/>
    </row>
    <row r="446" spans="27:39" x14ac:dyDescent="0.25">
      <c r="AA446" s="1"/>
      <c r="AB446" s="1"/>
      <c r="AC446" s="302"/>
      <c r="AD446" s="302"/>
      <c r="AE446" s="302"/>
      <c r="AF446" s="303"/>
      <c r="AG446" s="302"/>
      <c r="AH446" s="302"/>
      <c r="AI446" s="302"/>
      <c r="AJ446" s="302"/>
      <c r="AK446" s="302"/>
      <c r="AL446" s="302"/>
      <c r="AM446" s="302"/>
    </row>
    <row r="447" spans="27:39" x14ac:dyDescent="0.25">
      <c r="AA447" s="1"/>
      <c r="AB447" s="1"/>
      <c r="AC447" s="302"/>
      <c r="AD447" s="302"/>
      <c r="AE447" s="302"/>
      <c r="AF447" s="303"/>
      <c r="AG447" s="302"/>
      <c r="AH447" s="302"/>
      <c r="AI447" s="302"/>
      <c r="AJ447" s="302"/>
      <c r="AK447" s="302"/>
      <c r="AL447" s="302"/>
      <c r="AM447" s="302"/>
    </row>
    <row r="448" spans="27:39" x14ac:dyDescent="0.25">
      <c r="AA448" s="1"/>
      <c r="AB448" s="1"/>
      <c r="AC448" s="302"/>
      <c r="AD448" s="302"/>
      <c r="AE448" s="302"/>
      <c r="AF448" s="303"/>
      <c r="AG448" s="302"/>
      <c r="AH448" s="302"/>
      <c r="AI448" s="302"/>
      <c r="AJ448" s="302"/>
      <c r="AK448" s="302"/>
      <c r="AL448" s="302"/>
      <c r="AM448" s="302"/>
    </row>
    <row r="449" spans="27:39" x14ac:dyDescent="0.25">
      <c r="AA449" s="1"/>
      <c r="AB449" s="1"/>
      <c r="AC449" s="302"/>
      <c r="AD449" s="302"/>
      <c r="AE449" s="302"/>
      <c r="AF449" s="303"/>
      <c r="AG449" s="302"/>
      <c r="AH449" s="302"/>
      <c r="AI449" s="302"/>
      <c r="AJ449" s="302"/>
      <c r="AK449" s="302"/>
      <c r="AL449" s="302"/>
      <c r="AM449" s="302"/>
    </row>
    <row r="450" spans="27:39" x14ac:dyDescent="0.25">
      <c r="AA450" s="1"/>
      <c r="AB450" s="1"/>
      <c r="AC450" s="302"/>
      <c r="AD450" s="302"/>
      <c r="AE450" s="302"/>
      <c r="AF450" s="303"/>
      <c r="AG450" s="302"/>
      <c r="AH450" s="302"/>
      <c r="AI450" s="302"/>
      <c r="AJ450" s="302"/>
      <c r="AK450" s="302"/>
      <c r="AL450" s="302"/>
      <c r="AM450" s="302"/>
    </row>
    <row r="451" spans="27:39" x14ac:dyDescent="0.25">
      <c r="AA451" s="1"/>
      <c r="AB451" s="1"/>
      <c r="AC451" s="302"/>
      <c r="AD451" s="302"/>
      <c r="AE451" s="302"/>
      <c r="AF451" s="303"/>
      <c r="AG451" s="302"/>
      <c r="AH451" s="302"/>
      <c r="AI451" s="302"/>
      <c r="AJ451" s="302"/>
      <c r="AK451" s="302"/>
      <c r="AL451" s="302"/>
      <c r="AM451" s="302"/>
    </row>
    <row r="452" spans="27:39" x14ac:dyDescent="0.25">
      <c r="AA452" s="1"/>
      <c r="AB452" s="1"/>
      <c r="AC452" s="302"/>
      <c r="AD452" s="302"/>
      <c r="AE452" s="302"/>
      <c r="AF452" s="303"/>
      <c r="AG452" s="302"/>
      <c r="AH452" s="302"/>
      <c r="AI452" s="302"/>
      <c r="AJ452" s="302"/>
      <c r="AK452" s="302"/>
      <c r="AL452" s="302"/>
      <c r="AM452" s="302"/>
    </row>
    <row r="453" spans="27:39" x14ac:dyDescent="0.25">
      <c r="AA453" s="1"/>
      <c r="AB453" s="1"/>
      <c r="AC453" s="302"/>
      <c r="AD453" s="302"/>
      <c r="AE453" s="302"/>
      <c r="AF453" s="303"/>
      <c r="AG453" s="302"/>
      <c r="AH453" s="302"/>
      <c r="AI453" s="302"/>
      <c r="AJ453" s="302"/>
      <c r="AK453" s="302"/>
      <c r="AL453" s="302"/>
      <c r="AM453" s="302"/>
    </row>
    <row r="454" spans="27:39" x14ac:dyDescent="0.25">
      <c r="AA454" s="1"/>
      <c r="AB454" s="1"/>
      <c r="AC454" s="302"/>
      <c r="AD454" s="302"/>
      <c r="AE454" s="302"/>
      <c r="AF454" s="303"/>
      <c r="AG454" s="302"/>
      <c r="AH454" s="302"/>
      <c r="AI454" s="302"/>
      <c r="AJ454" s="302"/>
      <c r="AK454" s="302"/>
      <c r="AL454" s="302"/>
      <c r="AM454" s="302"/>
    </row>
    <row r="455" spans="27:39" x14ac:dyDescent="0.25">
      <c r="AA455" s="1"/>
      <c r="AB455" s="1"/>
      <c r="AC455" s="302"/>
      <c r="AD455" s="302"/>
      <c r="AE455" s="302"/>
      <c r="AF455" s="303"/>
      <c r="AG455" s="302"/>
      <c r="AH455" s="302"/>
      <c r="AI455" s="302"/>
      <c r="AJ455" s="302"/>
      <c r="AK455" s="302"/>
      <c r="AL455" s="302"/>
      <c r="AM455" s="302"/>
    </row>
    <row r="456" spans="27:39" x14ac:dyDescent="0.25">
      <c r="AA456" s="1"/>
      <c r="AB456" s="1"/>
      <c r="AC456" s="302"/>
      <c r="AD456" s="302"/>
      <c r="AE456" s="302"/>
      <c r="AF456" s="303"/>
      <c r="AG456" s="302"/>
      <c r="AH456" s="302"/>
      <c r="AI456" s="302"/>
      <c r="AJ456" s="302"/>
      <c r="AK456" s="302"/>
      <c r="AL456" s="302"/>
      <c r="AM456" s="302"/>
    </row>
    <row r="457" spans="27:39" x14ac:dyDescent="0.25">
      <c r="AA457" s="1"/>
      <c r="AB457" s="1"/>
      <c r="AC457" s="302"/>
      <c r="AD457" s="302"/>
      <c r="AE457" s="302"/>
      <c r="AF457" s="303"/>
      <c r="AG457" s="302"/>
      <c r="AH457" s="302"/>
      <c r="AI457" s="302"/>
      <c r="AJ457" s="302"/>
      <c r="AK457" s="302"/>
      <c r="AL457" s="302"/>
      <c r="AM457" s="302"/>
    </row>
    <row r="458" spans="27:39" x14ac:dyDescent="0.25">
      <c r="AA458" s="1"/>
      <c r="AB458" s="1"/>
      <c r="AC458" s="302"/>
      <c r="AD458" s="302"/>
      <c r="AE458" s="302"/>
      <c r="AF458" s="303"/>
      <c r="AG458" s="302"/>
      <c r="AH458" s="302"/>
      <c r="AI458" s="302"/>
      <c r="AJ458" s="302"/>
      <c r="AK458" s="302"/>
      <c r="AL458" s="302"/>
      <c r="AM458" s="302"/>
    </row>
    <row r="459" spans="27:39" x14ac:dyDescent="0.25">
      <c r="AA459" s="1"/>
      <c r="AB459" s="1"/>
      <c r="AC459" s="302"/>
      <c r="AD459" s="302"/>
      <c r="AE459" s="302"/>
      <c r="AF459" s="303"/>
      <c r="AG459" s="302"/>
      <c r="AH459" s="302"/>
      <c r="AI459" s="302"/>
      <c r="AJ459" s="302"/>
      <c r="AK459" s="302"/>
      <c r="AL459" s="302"/>
      <c r="AM459" s="302"/>
    </row>
    <row r="460" spans="27:39" x14ac:dyDescent="0.25">
      <c r="AA460" s="1"/>
      <c r="AB460" s="1"/>
      <c r="AC460" s="302"/>
      <c r="AD460" s="302"/>
      <c r="AE460" s="302"/>
      <c r="AF460" s="303"/>
      <c r="AG460" s="302"/>
      <c r="AH460" s="302"/>
      <c r="AI460" s="302"/>
      <c r="AJ460" s="302"/>
      <c r="AK460" s="302"/>
      <c r="AL460" s="302"/>
      <c r="AM460" s="302"/>
    </row>
    <row r="461" spans="27:39" x14ac:dyDescent="0.25">
      <c r="AA461" s="1"/>
      <c r="AB461" s="1"/>
      <c r="AC461" s="302"/>
      <c r="AD461" s="302"/>
      <c r="AE461" s="302"/>
      <c r="AF461" s="303"/>
      <c r="AG461" s="302"/>
      <c r="AH461" s="302"/>
      <c r="AI461" s="302"/>
      <c r="AJ461" s="302"/>
      <c r="AK461" s="302"/>
      <c r="AL461" s="302"/>
      <c r="AM461" s="302"/>
    </row>
    <row r="462" spans="27:39" x14ac:dyDescent="0.25">
      <c r="AA462" s="1"/>
      <c r="AB462" s="1"/>
      <c r="AC462" s="302"/>
      <c r="AD462" s="302"/>
      <c r="AE462" s="302"/>
      <c r="AF462" s="303"/>
      <c r="AG462" s="302"/>
      <c r="AH462" s="302"/>
      <c r="AI462" s="302"/>
      <c r="AJ462" s="302"/>
      <c r="AK462" s="302"/>
      <c r="AL462" s="302"/>
      <c r="AM462" s="302"/>
    </row>
    <row r="463" spans="27:39" x14ac:dyDescent="0.25">
      <c r="AA463" s="1"/>
      <c r="AB463" s="1"/>
      <c r="AC463" s="302"/>
      <c r="AD463" s="302"/>
      <c r="AE463" s="302"/>
      <c r="AF463" s="303"/>
      <c r="AG463" s="302"/>
      <c r="AH463" s="302"/>
      <c r="AI463" s="302"/>
      <c r="AJ463" s="302"/>
      <c r="AK463" s="302"/>
      <c r="AL463" s="302"/>
      <c r="AM463" s="302"/>
    </row>
    <row r="464" spans="27:39" x14ac:dyDescent="0.25">
      <c r="AA464" s="1"/>
      <c r="AB464" s="1"/>
      <c r="AC464" s="302"/>
      <c r="AD464" s="302"/>
      <c r="AE464" s="302"/>
      <c r="AF464" s="303"/>
      <c r="AG464" s="302"/>
      <c r="AH464" s="302"/>
      <c r="AI464" s="302"/>
      <c r="AJ464" s="302"/>
      <c r="AK464" s="302"/>
      <c r="AL464" s="302"/>
      <c r="AM464" s="302"/>
    </row>
    <row r="465" spans="27:39" x14ac:dyDescent="0.25">
      <c r="AA465" s="1"/>
      <c r="AB465" s="1"/>
      <c r="AC465" s="302"/>
      <c r="AD465" s="302"/>
      <c r="AE465" s="302"/>
      <c r="AF465" s="303"/>
      <c r="AG465" s="302"/>
      <c r="AH465" s="302"/>
      <c r="AI465" s="302"/>
      <c r="AJ465" s="302"/>
      <c r="AK465" s="302"/>
      <c r="AL465" s="302"/>
      <c r="AM465" s="302"/>
    </row>
    <row r="466" spans="27:39" x14ac:dyDescent="0.25">
      <c r="AA466" s="1"/>
      <c r="AB466" s="1"/>
      <c r="AC466" s="302"/>
      <c r="AD466" s="302"/>
      <c r="AE466" s="302"/>
      <c r="AF466" s="303"/>
      <c r="AG466" s="302"/>
      <c r="AH466" s="302"/>
      <c r="AI466" s="302"/>
      <c r="AJ466" s="302"/>
      <c r="AK466" s="302"/>
      <c r="AL466" s="302"/>
      <c r="AM466" s="302"/>
    </row>
    <row r="467" spans="27:39" x14ac:dyDescent="0.25">
      <c r="AA467" s="1"/>
      <c r="AB467" s="1"/>
      <c r="AC467" s="302"/>
      <c r="AD467" s="302"/>
      <c r="AE467" s="302"/>
      <c r="AF467" s="303"/>
      <c r="AG467" s="302"/>
      <c r="AH467" s="302"/>
      <c r="AI467" s="302"/>
      <c r="AJ467" s="302"/>
      <c r="AK467" s="302"/>
      <c r="AL467" s="302"/>
      <c r="AM467" s="302"/>
    </row>
    <row r="468" spans="27:39" x14ac:dyDescent="0.25">
      <c r="AA468" s="1"/>
      <c r="AB468" s="1"/>
      <c r="AC468" s="302"/>
      <c r="AD468" s="302"/>
      <c r="AE468" s="302"/>
      <c r="AF468" s="303"/>
      <c r="AG468" s="302"/>
      <c r="AH468" s="302"/>
      <c r="AI468" s="302"/>
      <c r="AJ468" s="302"/>
      <c r="AK468" s="302"/>
      <c r="AL468" s="302"/>
      <c r="AM468" s="302"/>
    </row>
    <row r="469" spans="27:39" x14ac:dyDescent="0.25">
      <c r="AA469" s="1"/>
      <c r="AB469" s="1"/>
      <c r="AC469" s="302"/>
      <c r="AD469" s="302"/>
      <c r="AE469" s="302"/>
      <c r="AF469" s="303"/>
      <c r="AG469" s="302"/>
      <c r="AH469" s="302"/>
      <c r="AI469" s="302"/>
      <c r="AJ469" s="302"/>
      <c r="AK469" s="302"/>
      <c r="AL469" s="302"/>
      <c r="AM469" s="302"/>
    </row>
    <row r="470" spans="27:39" x14ac:dyDescent="0.25">
      <c r="AA470" s="1"/>
      <c r="AB470" s="1"/>
      <c r="AC470" s="302"/>
      <c r="AD470" s="302"/>
      <c r="AE470" s="302"/>
      <c r="AF470" s="303"/>
      <c r="AG470" s="302"/>
      <c r="AH470" s="302"/>
      <c r="AI470" s="302"/>
      <c r="AJ470" s="302"/>
      <c r="AK470" s="302"/>
      <c r="AL470" s="302"/>
      <c r="AM470" s="302"/>
    </row>
    <row r="471" spans="27:39" x14ac:dyDescent="0.25">
      <c r="AA471" s="1"/>
      <c r="AB471" s="1"/>
      <c r="AC471" s="302"/>
      <c r="AD471" s="302"/>
      <c r="AE471" s="302"/>
      <c r="AF471" s="303"/>
      <c r="AG471" s="302"/>
      <c r="AH471" s="302"/>
      <c r="AI471" s="302"/>
      <c r="AJ471" s="302"/>
      <c r="AK471" s="302"/>
      <c r="AL471" s="302"/>
      <c r="AM471" s="302"/>
    </row>
    <row r="472" spans="27:39" x14ac:dyDescent="0.25">
      <c r="AA472" s="1"/>
      <c r="AB472" s="1"/>
      <c r="AC472" s="302"/>
      <c r="AD472" s="302"/>
      <c r="AE472" s="302"/>
      <c r="AF472" s="303"/>
      <c r="AG472" s="302"/>
      <c r="AH472" s="302"/>
      <c r="AI472" s="302"/>
      <c r="AJ472" s="302"/>
      <c r="AK472" s="302"/>
      <c r="AL472" s="302"/>
      <c r="AM472" s="302"/>
    </row>
    <row r="473" spans="27:39" x14ac:dyDescent="0.25">
      <c r="AA473" s="1"/>
      <c r="AB473" s="1"/>
      <c r="AC473" s="302"/>
      <c r="AD473" s="302"/>
      <c r="AE473" s="302"/>
      <c r="AF473" s="303"/>
      <c r="AG473" s="302"/>
      <c r="AH473" s="302"/>
      <c r="AI473" s="302"/>
      <c r="AJ473" s="302"/>
      <c r="AK473" s="302"/>
      <c r="AL473" s="302"/>
      <c r="AM473" s="302"/>
    </row>
    <row r="474" spans="27:39" x14ac:dyDescent="0.25">
      <c r="AA474" s="1"/>
      <c r="AB474" s="1"/>
      <c r="AC474" s="302"/>
      <c r="AD474" s="302"/>
      <c r="AE474" s="302"/>
      <c r="AF474" s="303"/>
      <c r="AG474" s="302"/>
      <c r="AH474" s="302"/>
      <c r="AI474" s="302"/>
      <c r="AJ474" s="302"/>
      <c r="AK474" s="302"/>
      <c r="AL474" s="302"/>
      <c r="AM474" s="302"/>
    </row>
    <row r="475" spans="27:39" x14ac:dyDescent="0.25">
      <c r="AA475" s="1"/>
      <c r="AB475" s="1"/>
      <c r="AC475" s="302"/>
      <c r="AD475" s="302"/>
      <c r="AE475" s="302"/>
      <c r="AF475" s="303"/>
      <c r="AG475" s="302"/>
      <c r="AH475" s="302"/>
      <c r="AI475" s="302"/>
      <c r="AJ475" s="302"/>
      <c r="AK475" s="302"/>
      <c r="AL475" s="302"/>
      <c r="AM475" s="302"/>
    </row>
    <row r="476" spans="27:39" x14ac:dyDescent="0.25">
      <c r="AA476" s="1"/>
      <c r="AB476" s="1"/>
      <c r="AC476" s="302"/>
      <c r="AD476" s="302"/>
      <c r="AE476" s="302"/>
      <c r="AF476" s="303"/>
      <c r="AG476" s="302"/>
      <c r="AH476" s="302"/>
      <c r="AI476" s="302"/>
      <c r="AJ476" s="302"/>
      <c r="AK476" s="302"/>
      <c r="AL476" s="302"/>
      <c r="AM476" s="302"/>
    </row>
    <row r="477" spans="27:39" x14ac:dyDescent="0.25">
      <c r="AA477" s="1"/>
      <c r="AB477" s="1"/>
      <c r="AC477" s="302"/>
      <c r="AD477" s="302"/>
      <c r="AE477" s="302"/>
      <c r="AF477" s="303"/>
      <c r="AG477" s="302"/>
      <c r="AH477" s="302"/>
      <c r="AI477" s="302"/>
      <c r="AJ477" s="302"/>
      <c r="AK477" s="302"/>
      <c r="AL477" s="302"/>
      <c r="AM477" s="302"/>
    </row>
    <row r="478" spans="27:39" x14ac:dyDescent="0.25">
      <c r="AA478" s="1"/>
      <c r="AB478" s="1"/>
      <c r="AC478" s="302"/>
      <c r="AD478" s="302"/>
      <c r="AE478" s="302"/>
      <c r="AF478" s="303"/>
      <c r="AG478" s="302"/>
      <c r="AH478" s="302"/>
      <c r="AI478" s="302"/>
      <c r="AJ478" s="302"/>
      <c r="AK478" s="302"/>
      <c r="AL478" s="302"/>
      <c r="AM478" s="302"/>
    </row>
    <row r="479" spans="27:39" x14ac:dyDescent="0.25">
      <c r="AA479" s="1"/>
      <c r="AB479" s="1"/>
      <c r="AC479" s="302"/>
      <c r="AD479" s="302"/>
      <c r="AE479" s="302"/>
      <c r="AF479" s="303"/>
      <c r="AG479" s="302"/>
      <c r="AH479" s="302"/>
      <c r="AI479" s="302"/>
      <c r="AJ479" s="302"/>
      <c r="AK479" s="302"/>
      <c r="AL479" s="302"/>
      <c r="AM479" s="302"/>
    </row>
    <row r="480" spans="27:39" x14ac:dyDescent="0.25">
      <c r="AA480" s="1"/>
      <c r="AB480" s="1"/>
      <c r="AC480" s="302"/>
      <c r="AD480" s="302"/>
      <c r="AE480" s="302"/>
      <c r="AF480" s="303"/>
      <c r="AG480" s="302"/>
      <c r="AH480" s="302"/>
      <c r="AI480" s="302"/>
      <c r="AJ480" s="302"/>
      <c r="AK480" s="302"/>
      <c r="AL480" s="302"/>
      <c r="AM480" s="302"/>
    </row>
    <row r="481" spans="27:39" x14ac:dyDescent="0.25">
      <c r="AA481" s="1"/>
      <c r="AB481" s="1"/>
      <c r="AC481" s="302"/>
      <c r="AD481" s="302"/>
      <c r="AE481" s="302"/>
      <c r="AF481" s="303"/>
      <c r="AG481" s="302"/>
      <c r="AH481" s="302"/>
      <c r="AI481" s="302"/>
      <c r="AJ481" s="302"/>
      <c r="AK481" s="302"/>
      <c r="AL481" s="302"/>
      <c r="AM481" s="302"/>
    </row>
    <row r="482" spans="27:39" x14ac:dyDescent="0.25">
      <c r="AA482" s="1"/>
      <c r="AB482" s="1"/>
      <c r="AC482" s="302"/>
      <c r="AD482" s="302"/>
      <c r="AE482" s="302"/>
      <c r="AF482" s="303"/>
      <c r="AG482" s="302"/>
      <c r="AH482" s="302"/>
      <c r="AI482" s="302"/>
      <c r="AJ482" s="302"/>
      <c r="AK482" s="302"/>
      <c r="AL482" s="302"/>
      <c r="AM482" s="302"/>
    </row>
    <row r="483" spans="27:39" x14ac:dyDescent="0.25">
      <c r="AA483" s="1"/>
      <c r="AB483" s="1"/>
      <c r="AC483" s="302"/>
      <c r="AD483" s="302"/>
      <c r="AE483" s="302"/>
      <c r="AF483" s="303"/>
      <c r="AG483" s="302"/>
      <c r="AH483" s="302"/>
      <c r="AI483" s="302"/>
      <c r="AJ483" s="302"/>
      <c r="AK483" s="302"/>
      <c r="AL483" s="302"/>
      <c r="AM483" s="302"/>
    </row>
    <row r="484" spans="27:39" x14ac:dyDescent="0.25">
      <c r="AA484" s="1"/>
      <c r="AB484" s="1"/>
      <c r="AC484" s="302"/>
      <c r="AD484" s="302"/>
      <c r="AE484" s="302"/>
      <c r="AF484" s="303"/>
      <c r="AG484" s="302"/>
      <c r="AH484" s="302"/>
      <c r="AI484" s="302"/>
      <c r="AJ484" s="302"/>
      <c r="AK484" s="302"/>
      <c r="AL484" s="302"/>
      <c r="AM484" s="302"/>
    </row>
    <row r="485" spans="27:39" x14ac:dyDescent="0.25">
      <c r="AA485" s="1"/>
      <c r="AB485" s="1"/>
      <c r="AC485" s="302"/>
      <c r="AD485" s="302"/>
      <c r="AE485" s="302"/>
      <c r="AF485" s="303"/>
      <c r="AG485" s="302"/>
      <c r="AH485" s="302"/>
      <c r="AI485" s="302"/>
      <c r="AJ485" s="302"/>
      <c r="AK485" s="302"/>
      <c r="AL485" s="302"/>
      <c r="AM485" s="302"/>
    </row>
    <row r="486" spans="27:39" x14ac:dyDescent="0.25">
      <c r="AA486" s="1"/>
      <c r="AB486" s="1"/>
      <c r="AC486" s="302"/>
      <c r="AD486" s="302"/>
      <c r="AE486" s="302"/>
      <c r="AF486" s="303"/>
      <c r="AG486" s="302"/>
      <c r="AH486" s="302"/>
      <c r="AI486" s="302"/>
      <c r="AJ486" s="302"/>
      <c r="AK486" s="302"/>
      <c r="AL486" s="302"/>
      <c r="AM486" s="302"/>
    </row>
    <row r="487" spans="27:39" x14ac:dyDescent="0.25">
      <c r="AA487" s="1"/>
      <c r="AB487" s="1"/>
      <c r="AC487" s="302"/>
      <c r="AD487" s="302"/>
      <c r="AE487" s="302"/>
      <c r="AF487" s="303"/>
      <c r="AG487" s="302"/>
      <c r="AH487" s="302"/>
      <c r="AI487" s="302"/>
      <c r="AJ487" s="302"/>
      <c r="AK487" s="302"/>
      <c r="AL487" s="302"/>
      <c r="AM487" s="302"/>
    </row>
    <row r="488" spans="27:39" x14ac:dyDescent="0.25">
      <c r="AA488" s="1"/>
      <c r="AB488" s="1"/>
      <c r="AC488" s="302"/>
      <c r="AD488" s="302"/>
      <c r="AE488" s="302"/>
      <c r="AF488" s="303"/>
      <c r="AG488" s="302"/>
      <c r="AH488" s="302"/>
      <c r="AI488" s="302"/>
      <c r="AJ488" s="302"/>
      <c r="AK488" s="302"/>
      <c r="AL488" s="302"/>
      <c r="AM488" s="302"/>
    </row>
    <row r="489" spans="27:39" x14ac:dyDescent="0.25">
      <c r="AA489" s="1"/>
      <c r="AB489" s="1"/>
      <c r="AC489" s="302"/>
      <c r="AD489" s="302"/>
      <c r="AE489" s="302"/>
      <c r="AF489" s="303"/>
      <c r="AG489" s="302"/>
      <c r="AH489" s="302"/>
      <c r="AI489" s="302"/>
      <c r="AJ489" s="302"/>
      <c r="AK489" s="302"/>
      <c r="AL489" s="302"/>
      <c r="AM489" s="302"/>
    </row>
    <row r="490" spans="27:39" x14ac:dyDescent="0.25">
      <c r="AA490" s="1"/>
      <c r="AB490" s="1"/>
      <c r="AC490" s="302"/>
      <c r="AD490" s="302"/>
      <c r="AE490" s="302"/>
      <c r="AF490" s="303"/>
      <c r="AG490" s="302"/>
      <c r="AH490" s="302"/>
      <c r="AI490" s="302"/>
      <c r="AJ490" s="302"/>
      <c r="AK490" s="302"/>
      <c r="AL490" s="302"/>
      <c r="AM490" s="302"/>
    </row>
    <row r="491" spans="27:39" x14ac:dyDescent="0.25">
      <c r="AA491" s="1"/>
      <c r="AB491" s="1"/>
      <c r="AC491" s="302"/>
      <c r="AD491" s="302"/>
      <c r="AE491" s="302"/>
      <c r="AF491" s="303"/>
      <c r="AG491" s="302"/>
      <c r="AH491" s="302"/>
      <c r="AI491" s="302"/>
      <c r="AJ491" s="302"/>
      <c r="AK491" s="302"/>
      <c r="AL491" s="302"/>
      <c r="AM491" s="302"/>
    </row>
    <row r="492" spans="27:39" x14ac:dyDescent="0.25">
      <c r="AA492" s="1"/>
      <c r="AB492" s="1"/>
      <c r="AC492" s="302"/>
      <c r="AD492" s="302"/>
      <c r="AE492" s="302"/>
      <c r="AF492" s="303"/>
      <c r="AG492" s="302"/>
      <c r="AH492" s="302"/>
      <c r="AI492" s="302"/>
      <c r="AJ492" s="302"/>
      <c r="AK492" s="302"/>
      <c r="AL492" s="302"/>
      <c r="AM492" s="302"/>
    </row>
    <row r="493" spans="27:39" x14ac:dyDescent="0.25">
      <c r="AA493" s="1"/>
      <c r="AB493" s="1"/>
      <c r="AC493" s="302"/>
      <c r="AD493" s="302"/>
      <c r="AE493" s="302"/>
      <c r="AF493" s="303"/>
      <c r="AG493" s="302"/>
      <c r="AH493" s="302"/>
      <c r="AI493" s="302"/>
      <c r="AJ493" s="302"/>
      <c r="AK493" s="302"/>
      <c r="AL493" s="302"/>
      <c r="AM493" s="302"/>
    </row>
    <row r="494" spans="27:39" x14ac:dyDescent="0.25">
      <c r="AA494" s="1"/>
      <c r="AB494" s="1"/>
      <c r="AC494" s="302"/>
      <c r="AD494" s="302"/>
      <c r="AE494" s="302"/>
      <c r="AF494" s="303"/>
      <c r="AG494" s="302"/>
      <c r="AH494" s="302"/>
      <c r="AI494" s="302"/>
      <c r="AJ494" s="302"/>
      <c r="AK494" s="302"/>
      <c r="AL494" s="302"/>
      <c r="AM494" s="302"/>
    </row>
    <row r="495" spans="27:39" x14ac:dyDescent="0.25">
      <c r="AA495" s="1"/>
      <c r="AB495" s="1"/>
      <c r="AC495" s="302"/>
      <c r="AD495" s="302"/>
      <c r="AE495" s="302"/>
      <c r="AF495" s="303"/>
      <c r="AG495" s="302"/>
      <c r="AH495" s="302"/>
      <c r="AI495" s="302"/>
      <c r="AJ495" s="302"/>
      <c r="AK495" s="302"/>
      <c r="AL495" s="302"/>
      <c r="AM495" s="302"/>
    </row>
    <row r="496" spans="27:39" x14ac:dyDescent="0.25">
      <c r="AA496" s="1"/>
      <c r="AB496" s="1"/>
      <c r="AC496" s="302"/>
      <c r="AD496" s="302"/>
      <c r="AE496" s="302"/>
      <c r="AF496" s="303"/>
      <c r="AG496" s="302"/>
      <c r="AH496" s="302"/>
      <c r="AI496" s="302"/>
      <c r="AJ496" s="302"/>
      <c r="AK496" s="302"/>
      <c r="AL496" s="302"/>
      <c r="AM496" s="302"/>
    </row>
    <row r="497" spans="27:39" x14ac:dyDescent="0.25">
      <c r="AA497" s="1"/>
      <c r="AB497" s="1"/>
      <c r="AC497" s="302"/>
      <c r="AD497" s="302"/>
      <c r="AE497" s="302"/>
      <c r="AF497" s="303"/>
      <c r="AG497" s="302"/>
      <c r="AH497" s="302"/>
      <c r="AI497" s="302"/>
      <c r="AJ497" s="302"/>
      <c r="AK497" s="302"/>
      <c r="AL497" s="302"/>
      <c r="AM497" s="302"/>
    </row>
    <row r="498" spans="27:39" x14ac:dyDescent="0.25">
      <c r="AA498" s="1"/>
      <c r="AB498" s="1"/>
      <c r="AC498" s="302"/>
      <c r="AD498" s="302"/>
      <c r="AE498" s="302"/>
      <c r="AF498" s="303"/>
      <c r="AG498" s="302"/>
      <c r="AH498" s="302"/>
      <c r="AI498" s="302"/>
      <c r="AJ498" s="302"/>
      <c r="AK498" s="302"/>
      <c r="AL498" s="302"/>
      <c r="AM498" s="302"/>
    </row>
    <row r="499" spans="27:39" x14ac:dyDescent="0.25">
      <c r="AA499" s="1"/>
      <c r="AB499" s="1"/>
      <c r="AC499" s="302"/>
      <c r="AD499" s="302"/>
      <c r="AE499" s="302"/>
      <c r="AF499" s="303"/>
      <c r="AG499" s="302"/>
      <c r="AH499" s="302"/>
      <c r="AI499" s="302"/>
      <c r="AJ499" s="302"/>
      <c r="AK499" s="302"/>
      <c r="AL499" s="302"/>
      <c r="AM499" s="302"/>
    </row>
    <row r="500" spans="27:39" x14ac:dyDescent="0.25">
      <c r="AA500" s="1"/>
      <c r="AB500" s="1"/>
      <c r="AC500" s="154"/>
      <c r="AD500" s="154"/>
      <c r="AE500" s="154"/>
      <c r="AF500" s="154"/>
      <c r="AG500" s="154"/>
      <c r="AH500" s="154"/>
      <c r="AI500" s="154"/>
      <c r="AJ500" s="154"/>
      <c r="AK500" s="154"/>
      <c r="AL500" s="154"/>
      <c r="AM500" s="154"/>
    </row>
    <row r="501" spans="27:39" x14ac:dyDescent="0.25">
      <c r="AA501" s="1"/>
      <c r="AB501" s="1"/>
    </row>
    <row r="502" spans="27:39" x14ac:dyDescent="0.25">
      <c r="AA502" s="1"/>
      <c r="AB502" s="1"/>
    </row>
    <row r="503" spans="27:39" x14ac:dyDescent="0.25">
      <c r="AA503" s="1"/>
      <c r="AB503" s="1"/>
    </row>
    <row r="504" spans="27:39" x14ac:dyDescent="0.25">
      <c r="AA504" s="1"/>
      <c r="AB504" s="1"/>
    </row>
    <row r="505" spans="27:39" x14ac:dyDescent="0.25">
      <c r="AA505" s="1"/>
      <c r="AB505" s="1"/>
    </row>
    <row r="506" spans="27:39" x14ac:dyDescent="0.25">
      <c r="AA506" s="1"/>
      <c r="AB506" s="1"/>
    </row>
    <row r="507" spans="27:39" x14ac:dyDescent="0.25">
      <c r="AA507" s="1"/>
      <c r="AB507" s="1"/>
    </row>
    <row r="508" spans="27:39" x14ac:dyDescent="0.25">
      <c r="AA508" s="1"/>
      <c r="AB508" s="1"/>
    </row>
    <row r="509" spans="27:39" x14ac:dyDescent="0.25">
      <c r="AA509" s="1"/>
      <c r="AB509" s="1"/>
    </row>
    <row r="510" spans="27:39" x14ac:dyDescent="0.25">
      <c r="AA510" s="1"/>
      <c r="AB510" s="1"/>
    </row>
    <row r="511" spans="27:39" x14ac:dyDescent="0.25">
      <c r="AA511" s="1"/>
      <c r="AB511" s="1"/>
    </row>
    <row r="512" spans="27:39" x14ac:dyDescent="0.25">
      <c r="AA512" s="1"/>
      <c r="AB512" s="1"/>
    </row>
    <row r="513" spans="27:28" x14ac:dyDescent="0.25">
      <c r="AA513" s="1"/>
      <c r="AB513" s="1"/>
    </row>
    <row r="514" spans="27:28" x14ac:dyDescent="0.25">
      <c r="AA514" s="1"/>
      <c r="AB514" s="1"/>
    </row>
    <row r="515" spans="27:28" x14ac:dyDescent="0.25">
      <c r="AA515" s="1"/>
      <c r="AB515" s="1"/>
    </row>
    <row r="516" spans="27:28" x14ac:dyDescent="0.25">
      <c r="AA516" s="1"/>
      <c r="AB516" s="1"/>
    </row>
    <row r="517" spans="27:28" x14ac:dyDescent="0.25">
      <c r="AA517" s="1"/>
      <c r="AB517" s="1"/>
    </row>
    <row r="518" spans="27:28" x14ac:dyDescent="0.25">
      <c r="AA518" s="1"/>
      <c r="AB518" s="1"/>
    </row>
    <row r="519" spans="27:28" x14ac:dyDescent="0.25">
      <c r="AA519" s="1"/>
      <c r="AB519" s="1"/>
    </row>
    <row r="520" spans="27:28" x14ac:dyDescent="0.25">
      <c r="AA520" s="1"/>
      <c r="AB520" s="1"/>
    </row>
    <row r="521" spans="27:28" x14ac:dyDescent="0.25">
      <c r="AA521" s="1"/>
      <c r="AB521" s="1"/>
    </row>
    <row r="522" spans="27:28" x14ac:dyDescent="0.25">
      <c r="AA522" s="1"/>
      <c r="AB522" s="1"/>
    </row>
    <row r="523" spans="27:28" x14ac:dyDescent="0.25">
      <c r="AA523" s="1"/>
      <c r="AB523" s="1"/>
    </row>
    <row r="524" spans="27:28" x14ac:dyDescent="0.25">
      <c r="AA524" s="1"/>
      <c r="AB524" s="1"/>
    </row>
    <row r="525" spans="27:28" x14ac:dyDescent="0.25">
      <c r="AA525" s="1"/>
      <c r="AB525" s="1"/>
    </row>
    <row r="526" spans="27:28" x14ac:dyDescent="0.25">
      <c r="AA526" s="1"/>
      <c r="AB526" s="1"/>
    </row>
    <row r="527" spans="27:28" x14ac:dyDescent="0.25">
      <c r="AA527" s="1"/>
      <c r="AB527" s="1"/>
    </row>
    <row r="528" spans="27:28" x14ac:dyDescent="0.25">
      <c r="AA528" s="1"/>
      <c r="AB528" s="1"/>
    </row>
    <row r="529" spans="27:28" x14ac:dyDescent="0.25">
      <c r="AA529" s="1"/>
      <c r="AB529" s="1"/>
    </row>
    <row r="530" spans="27:28" x14ac:dyDescent="0.25">
      <c r="AA530" s="1"/>
      <c r="AB530" s="1"/>
    </row>
    <row r="531" spans="27:28" x14ac:dyDescent="0.25">
      <c r="AA531" s="1"/>
      <c r="AB531" s="1"/>
    </row>
    <row r="532" spans="27:28" x14ac:dyDescent="0.25">
      <c r="AA532" s="1"/>
      <c r="AB532" s="1"/>
    </row>
    <row r="533" spans="27:28" x14ac:dyDescent="0.25">
      <c r="AA533" s="1"/>
      <c r="AB533" s="1"/>
    </row>
    <row r="534" spans="27:28" x14ac:dyDescent="0.25">
      <c r="AA534" s="1"/>
      <c r="AB534" s="1"/>
    </row>
    <row r="535" spans="27:28" x14ac:dyDescent="0.25">
      <c r="AA535" s="1"/>
      <c r="AB535" s="1"/>
    </row>
    <row r="536" spans="27:28" x14ac:dyDescent="0.25">
      <c r="AA536" s="1"/>
      <c r="AB536" s="1"/>
    </row>
    <row r="537" spans="27:28" x14ac:dyDescent="0.25">
      <c r="AA537" s="1"/>
      <c r="AB537" s="1"/>
    </row>
    <row r="538" spans="27:28" x14ac:dyDescent="0.25">
      <c r="AA538" s="1"/>
      <c r="AB538" s="1"/>
    </row>
    <row r="539" spans="27:28" x14ac:dyDescent="0.25">
      <c r="AA539" s="1"/>
      <c r="AB539" s="1"/>
    </row>
    <row r="540" spans="27:28" x14ac:dyDescent="0.25">
      <c r="AA540" s="1"/>
      <c r="AB540" s="1"/>
    </row>
    <row r="541" spans="27:28" x14ac:dyDescent="0.25">
      <c r="AA541" s="1"/>
      <c r="AB541" s="1"/>
    </row>
    <row r="542" spans="27:28" x14ac:dyDescent="0.25">
      <c r="AA542" s="1"/>
      <c r="AB542" s="1"/>
    </row>
    <row r="543" spans="27:28" x14ac:dyDescent="0.25">
      <c r="AA543" s="1"/>
      <c r="AB543" s="1"/>
    </row>
    <row r="544" spans="27:28" x14ac:dyDescent="0.25">
      <c r="AA544" s="1"/>
      <c r="AB544" s="1"/>
    </row>
    <row r="545" spans="27:28" x14ac:dyDescent="0.25">
      <c r="AA545" s="1"/>
      <c r="AB545" s="1"/>
    </row>
    <row r="546" spans="27:28" x14ac:dyDescent="0.25">
      <c r="AA546" s="1"/>
      <c r="AB546" s="1"/>
    </row>
    <row r="547" spans="27:28" x14ac:dyDescent="0.25">
      <c r="AA547" s="1"/>
      <c r="AB547" s="1"/>
    </row>
    <row r="548" spans="27:28" x14ac:dyDescent="0.25">
      <c r="AA548" s="1"/>
      <c r="AB548" s="1"/>
    </row>
    <row r="549" spans="27:28" x14ac:dyDescent="0.25">
      <c r="AA549" s="1"/>
      <c r="AB549" s="1"/>
    </row>
    <row r="550" spans="27:28" x14ac:dyDescent="0.25">
      <c r="AA550" s="1"/>
      <c r="AB550" s="1"/>
    </row>
    <row r="551" spans="27:28" x14ac:dyDescent="0.25">
      <c r="AA551" s="1"/>
      <c r="AB551" s="1"/>
    </row>
    <row r="552" spans="27:28" x14ac:dyDescent="0.25">
      <c r="AA552" s="1"/>
      <c r="AB552" s="1"/>
    </row>
    <row r="553" spans="27:28" x14ac:dyDescent="0.25">
      <c r="AA553" s="1"/>
      <c r="AB553" s="1"/>
    </row>
    <row r="554" spans="27:28" x14ac:dyDescent="0.25">
      <c r="AA554" s="1"/>
      <c r="AB554" s="1"/>
    </row>
    <row r="555" spans="27:28" x14ac:dyDescent="0.25">
      <c r="AA555" s="1"/>
      <c r="AB555" s="1"/>
    </row>
    <row r="556" spans="27:28" x14ac:dyDescent="0.25">
      <c r="AA556" s="1"/>
      <c r="AB556" s="1"/>
    </row>
    <row r="557" spans="27:28" x14ac:dyDescent="0.25">
      <c r="AA557" s="1"/>
      <c r="AB557" s="1"/>
    </row>
    <row r="558" spans="27:28" x14ac:dyDescent="0.25">
      <c r="AA558" s="1"/>
      <c r="AB558" s="1"/>
    </row>
    <row r="559" spans="27:28" x14ac:dyDescent="0.25">
      <c r="AA559" s="1"/>
      <c r="AB559" s="1"/>
    </row>
    <row r="560" spans="27:28" x14ac:dyDescent="0.25">
      <c r="AA560" s="1"/>
      <c r="AB560" s="1"/>
    </row>
    <row r="561" spans="27:28" x14ac:dyDescent="0.25">
      <c r="AA561" s="1"/>
      <c r="AB561" s="1"/>
    </row>
    <row r="562" spans="27:28" x14ac:dyDescent="0.25">
      <c r="AA562" s="1"/>
      <c r="AB562" s="1"/>
    </row>
    <row r="563" spans="27:28" x14ac:dyDescent="0.25">
      <c r="AA563" s="1"/>
      <c r="AB563" s="1"/>
    </row>
    <row r="564" spans="27:28" x14ac:dyDescent="0.25">
      <c r="AA564" s="1"/>
      <c r="AB564" s="1"/>
    </row>
    <row r="565" spans="27:28" x14ac:dyDescent="0.25">
      <c r="AA565" s="1"/>
      <c r="AB565" s="1"/>
    </row>
    <row r="566" spans="27:28" x14ac:dyDescent="0.25">
      <c r="AA566" s="1"/>
      <c r="AB566" s="1"/>
    </row>
    <row r="567" spans="27:28" x14ac:dyDescent="0.25">
      <c r="AA567" s="1"/>
      <c r="AB567" s="1"/>
    </row>
    <row r="568" spans="27:28" x14ac:dyDescent="0.25">
      <c r="AA568" s="1"/>
      <c r="AB568" s="1"/>
    </row>
    <row r="569" spans="27:28" x14ac:dyDescent="0.25">
      <c r="AA569" s="1"/>
      <c r="AB569" s="1"/>
    </row>
    <row r="570" spans="27:28" x14ac:dyDescent="0.25">
      <c r="AA570" s="1"/>
      <c r="AB570" s="1"/>
    </row>
    <row r="571" spans="27:28" x14ac:dyDescent="0.25">
      <c r="AA571" s="1"/>
      <c r="AB571" s="1"/>
    </row>
    <row r="572" spans="27:28" x14ac:dyDescent="0.25">
      <c r="AA572" s="1"/>
      <c r="AB572" s="1"/>
    </row>
    <row r="573" spans="27:28" x14ac:dyDescent="0.25">
      <c r="AA573" s="1"/>
      <c r="AB573" s="1"/>
    </row>
    <row r="574" spans="27:28" x14ac:dyDescent="0.25">
      <c r="AA574" s="1"/>
      <c r="AB574" s="1"/>
    </row>
    <row r="575" spans="27:28" x14ac:dyDescent="0.25">
      <c r="AA575" s="1"/>
      <c r="AB575" s="1"/>
    </row>
    <row r="576" spans="27:28" x14ac:dyDescent="0.25">
      <c r="AA576" s="1"/>
      <c r="AB576" s="1"/>
    </row>
    <row r="577" spans="27:28" x14ac:dyDescent="0.25">
      <c r="AA577" s="1"/>
      <c r="AB577" s="1"/>
    </row>
    <row r="578" spans="27:28" x14ac:dyDescent="0.25">
      <c r="AA578" s="1"/>
      <c r="AB578" s="1"/>
    </row>
    <row r="579" spans="27:28" x14ac:dyDescent="0.25">
      <c r="AA579" s="1"/>
      <c r="AB579" s="1"/>
    </row>
    <row r="580" spans="27:28" x14ac:dyDescent="0.25">
      <c r="AA580" s="1"/>
      <c r="AB580" s="1"/>
    </row>
    <row r="581" spans="27:28" x14ac:dyDescent="0.25">
      <c r="AA581" s="1"/>
      <c r="AB581" s="1"/>
    </row>
    <row r="582" spans="27:28" x14ac:dyDescent="0.25">
      <c r="AA582" s="1"/>
      <c r="AB582" s="1"/>
    </row>
    <row r="583" spans="27:28" x14ac:dyDescent="0.25">
      <c r="AA583" s="1"/>
      <c r="AB583" s="1"/>
    </row>
    <row r="584" spans="27:28" x14ac:dyDescent="0.25">
      <c r="AA584" s="1"/>
      <c r="AB584" s="1"/>
    </row>
    <row r="585" spans="27:28" x14ac:dyDescent="0.25">
      <c r="AA585" s="1"/>
      <c r="AB585" s="1"/>
    </row>
    <row r="586" spans="27:28" x14ac:dyDescent="0.25">
      <c r="AA586" s="1"/>
      <c r="AB586" s="1"/>
    </row>
    <row r="587" spans="27:28" x14ac:dyDescent="0.25">
      <c r="AA587" s="1"/>
      <c r="AB587" s="1"/>
    </row>
    <row r="588" spans="27:28" x14ac:dyDescent="0.25">
      <c r="AA588" s="1"/>
      <c r="AB588" s="1"/>
    </row>
    <row r="589" spans="27:28" x14ac:dyDescent="0.25">
      <c r="AA589" s="1"/>
      <c r="AB589" s="1"/>
    </row>
    <row r="590" spans="27:28" x14ac:dyDescent="0.25">
      <c r="AA590" s="1"/>
      <c r="AB590" s="1"/>
    </row>
    <row r="591" spans="27:28" x14ac:dyDescent="0.25">
      <c r="AA591" s="1"/>
      <c r="AB591" s="1"/>
    </row>
    <row r="592" spans="27:28" x14ac:dyDescent="0.25">
      <c r="AA592" s="1"/>
      <c r="AB592" s="1"/>
    </row>
    <row r="593" spans="27:28" x14ac:dyDescent="0.25">
      <c r="AA593" s="1"/>
      <c r="AB593" s="1"/>
    </row>
    <row r="594" spans="27:28" x14ac:dyDescent="0.25">
      <c r="AA594" s="1"/>
      <c r="AB594" s="1"/>
    </row>
    <row r="595" spans="27:28" x14ac:dyDescent="0.25">
      <c r="AA595" s="1"/>
      <c r="AB595" s="1"/>
    </row>
    <row r="596" spans="27:28" x14ac:dyDescent="0.25">
      <c r="AA596" s="1"/>
      <c r="AB596" s="1"/>
    </row>
    <row r="597" spans="27:28" x14ac:dyDescent="0.25">
      <c r="AA597" s="1"/>
      <c r="AB597" s="1"/>
    </row>
    <row r="598" spans="27:28" x14ac:dyDescent="0.25">
      <c r="AA598" s="1"/>
      <c r="AB598" s="1"/>
    </row>
    <row r="599" spans="27:28" x14ac:dyDescent="0.25">
      <c r="AA599" s="1"/>
      <c r="AB599" s="1"/>
    </row>
    <row r="600" spans="27:28" x14ac:dyDescent="0.25">
      <c r="AA600" s="1"/>
      <c r="AB600" s="1"/>
    </row>
    <row r="601" spans="27:28" x14ac:dyDescent="0.25">
      <c r="AA601" s="1"/>
      <c r="AB601" s="1"/>
    </row>
    <row r="602" spans="27:28" x14ac:dyDescent="0.25">
      <c r="AA602" s="1"/>
      <c r="AB602" s="1"/>
    </row>
    <row r="603" spans="27:28" x14ac:dyDescent="0.25">
      <c r="AA603" s="1"/>
      <c r="AB603" s="1"/>
    </row>
    <row r="604" spans="27:28" x14ac:dyDescent="0.25">
      <c r="AA604" s="1"/>
      <c r="AB604" s="1"/>
    </row>
    <row r="605" spans="27:28" x14ac:dyDescent="0.25">
      <c r="AA605" s="1"/>
      <c r="AB605" s="1"/>
    </row>
    <row r="606" spans="27:28" x14ac:dyDescent="0.25">
      <c r="AA606" s="1"/>
      <c r="AB606" s="1"/>
    </row>
    <row r="607" spans="27:28" x14ac:dyDescent="0.25">
      <c r="AA607" s="1"/>
      <c r="AB607" s="1"/>
    </row>
    <row r="608" spans="27:28" x14ac:dyDescent="0.25">
      <c r="AA608" s="1"/>
      <c r="AB608" s="1"/>
    </row>
    <row r="609" spans="27:28" x14ac:dyDescent="0.25">
      <c r="AA609" s="1"/>
      <c r="AB609" s="1"/>
    </row>
    <row r="610" spans="27:28" x14ac:dyDescent="0.25">
      <c r="AA610" s="1"/>
      <c r="AB610" s="1"/>
    </row>
    <row r="611" spans="27:28" x14ac:dyDescent="0.25">
      <c r="AA611" s="1"/>
      <c r="AB611" s="1"/>
    </row>
    <row r="612" spans="27:28" x14ac:dyDescent="0.25">
      <c r="AA612" s="1"/>
      <c r="AB612" s="1"/>
    </row>
    <row r="613" spans="27:28" x14ac:dyDescent="0.25">
      <c r="AA613" s="1"/>
      <c r="AB613" s="1"/>
    </row>
    <row r="614" spans="27:28" x14ac:dyDescent="0.25">
      <c r="AA614" s="1"/>
      <c r="AB614" s="1"/>
    </row>
    <row r="615" spans="27:28" x14ac:dyDescent="0.25">
      <c r="AA615" s="1"/>
      <c r="AB615" s="1"/>
    </row>
    <row r="616" spans="27:28" x14ac:dyDescent="0.25">
      <c r="AA616" s="1"/>
      <c r="AB616" s="1"/>
    </row>
    <row r="617" spans="27:28" x14ac:dyDescent="0.25">
      <c r="AA617" s="1"/>
      <c r="AB617" s="1"/>
    </row>
    <row r="618" spans="27:28" x14ac:dyDescent="0.25">
      <c r="AA618" s="1"/>
      <c r="AB618" s="1"/>
    </row>
    <row r="619" spans="27:28" x14ac:dyDescent="0.25">
      <c r="AA619" s="1"/>
      <c r="AB619" s="1"/>
    </row>
    <row r="620" spans="27:28" x14ac:dyDescent="0.25">
      <c r="AA620" s="1"/>
      <c r="AB620" s="1"/>
    </row>
    <row r="621" spans="27:28" x14ac:dyDescent="0.25">
      <c r="AA621" s="1"/>
      <c r="AB621" s="1"/>
    </row>
    <row r="622" spans="27:28" x14ac:dyDescent="0.25">
      <c r="AA622" s="1"/>
      <c r="AB622" s="1"/>
    </row>
    <row r="623" spans="27:28" x14ac:dyDescent="0.25">
      <c r="AA623" s="1"/>
      <c r="AB623" s="1"/>
    </row>
    <row r="624" spans="27:28" x14ac:dyDescent="0.25">
      <c r="AA624" s="1"/>
      <c r="AB624" s="1"/>
    </row>
    <row r="625" spans="27:28" x14ac:dyDescent="0.25">
      <c r="AA625" s="1"/>
      <c r="AB625" s="1"/>
    </row>
    <row r="626" spans="27:28" x14ac:dyDescent="0.25">
      <c r="AA626" s="1"/>
      <c r="AB626" s="1"/>
    </row>
    <row r="627" spans="27:28" x14ac:dyDescent="0.25">
      <c r="AA627" s="1"/>
      <c r="AB627" s="1"/>
    </row>
    <row r="628" spans="27:28" x14ac:dyDescent="0.25">
      <c r="AA628" s="1"/>
      <c r="AB628" s="1"/>
    </row>
    <row r="629" spans="27:28" x14ac:dyDescent="0.25">
      <c r="AA629" s="1"/>
      <c r="AB629" s="1"/>
    </row>
    <row r="630" spans="27:28" x14ac:dyDescent="0.25">
      <c r="AA630" s="1"/>
      <c r="AB630" s="1"/>
    </row>
    <row r="631" spans="27:28" x14ac:dyDescent="0.25">
      <c r="AA631" s="1"/>
      <c r="AB631" s="1"/>
    </row>
    <row r="632" spans="27:28" x14ac:dyDescent="0.25">
      <c r="AA632" s="1"/>
      <c r="AB632" s="1"/>
    </row>
    <row r="633" spans="27:28" x14ac:dyDescent="0.25">
      <c r="AA633" s="1"/>
      <c r="AB633" s="1"/>
    </row>
    <row r="634" spans="27:28" x14ac:dyDescent="0.25">
      <c r="AA634" s="1"/>
      <c r="AB634" s="1"/>
    </row>
    <row r="635" spans="27:28" x14ac:dyDescent="0.25">
      <c r="AA635" s="1"/>
      <c r="AB635" s="1"/>
    </row>
    <row r="636" spans="27:28" x14ac:dyDescent="0.25">
      <c r="AA636" s="1"/>
      <c r="AB636" s="1"/>
    </row>
    <row r="637" spans="27:28" x14ac:dyDescent="0.25">
      <c r="AA637" s="1"/>
      <c r="AB637" s="1"/>
    </row>
    <row r="638" spans="27:28" x14ac:dyDescent="0.25">
      <c r="AA638" s="1"/>
      <c r="AB638" s="1"/>
    </row>
    <row r="639" spans="27:28" x14ac:dyDescent="0.25">
      <c r="AA639" s="1"/>
      <c r="AB639" s="1"/>
    </row>
    <row r="640" spans="27:28" x14ac:dyDescent="0.25">
      <c r="AA640" s="1"/>
      <c r="AB640" s="1"/>
    </row>
    <row r="641" spans="27:28" x14ac:dyDescent="0.25">
      <c r="AA641" s="1"/>
      <c r="AB641" s="1"/>
    </row>
    <row r="642" spans="27:28" x14ac:dyDescent="0.25">
      <c r="AA642" s="1"/>
      <c r="AB642" s="1"/>
    </row>
    <row r="643" spans="27:28" x14ac:dyDescent="0.25">
      <c r="AA643" s="1"/>
      <c r="AB643" s="1"/>
    </row>
    <row r="644" spans="27:28" x14ac:dyDescent="0.25">
      <c r="AA644" s="1"/>
      <c r="AB644" s="1"/>
    </row>
    <row r="645" spans="27:28" x14ac:dyDescent="0.25">
      <c r="AA645" s="1"/>
      <c r="AB645" s="1"/>
    </row>
    <row r="646" spans="27:28" x14ac:dyDescent="0.25">
      <c r="AA646" s="1"/>
      <c r="AB646" s="1"/>
    </row>
    <row r="647" spans="27:28" x14ac:dyDescent="0.25">
      <c r="AA647" s="1"/>
      <c r="AB647" s="1"/>
    </row>
    <row r="648" spans="27:28" x14ac:dyDescent="0.25">
      <c r="AA648" s="1"/>
      <c r="AB648" s="1"/>
    </row>
    <row r="649" spans="27:28" x14ac:dyDescent="0.25">
      <c r="AA649" s="1"/>
      <c r="AB649" s="1"/>
    </row>
    <row r="650" spans="27:28" x14ac:dyDescent="0.25">
      <c r="AA650" s="1"/>
      <c r="AB650" s="1"/>
    </row>
    <row r="651" spans="27:28" x14ac:dyDescent="0.25">
      <c r="AA651" s="1"/>
      <c r="AB651" s="1"/>
    </row>
    <row r="652" spans="27:28" x14ac:dyDescent="0.25">
      <c r="AA652" s="1"/>
      <c r="AB652" s="1"/>
    </row>
    <row r="653" spans="27:28" x14ac:dyDescent="0.25">
      <c r="AA653" s="1"/>
      <c r="AB653" s="1"/>
    </row>
    <row r="654" spans="27:28" x14ac:dyDescent="0.25">
      <c r="AA654" s="1"/>
      <c r="AB654" s="1"/>
    </row>
    <row r="655" spans="27:28" x14ac:dyDescent="0.25">
      <c r="AA655" s="1"/>
      <c r="AB655" s="1"/>
    </row>
    <row r="656" spans="27:28" x14ac:dyDescent="0.25">
      <c r="AA656" s="1"/>
      <c r="AB656" s="1"/>
    </row>
    <row r="657" spans="27:28" x14ac:dyDescent="0.25">
      <c r="AA657" s="1"/>
      <c r="AB657" s="1"/>
    </row>
    <row r="658" spans="27:28" x14ac:dyDescent="0.25">
      <c r="AA658" s="1"/>
      <c r="AB658" s="1"/>
    </row>
    <row r="659" spans="27:28" x14ac:dyDescent="0.25">
      <c r="AA659" s="1"/>
      <c r="AB659" s="1"/>
    </row>
    <row r="660" spans="27:28" x14ac:dyDescent="0.25">
      <c r="AA660" s="1"/>
      <c r="AB660" s="1"/>
    </row>
    <row r="661" spans="27:28" x14ac:dyDescent="0.25">
      <c r="AA661" s="1"/>
      <c r="AB661" s="1"/>
    </row>
    <row r="662" spans="27:28" x14ac:dyDescent="0.25">
      <c r="AA662" s="1"/>
      <c r="AB662" s="1"/>
    </row>
    <row r="663" spans="27:28" x14ac:dyDescent="0.25">
      <c r="AA663" s="1"/>
      <c r="AB663" s="1"/>
    </row>
    <row r="664" spans="27:28" x14ac:dyDescent="0.25">
      <c r="AA664" s="1"/>
      <c r="AB664" s="1"/>
    </row>
    <row r="665" spans="27:28" x14ac:dyDescent="0.25">
      <c r="AA665" s="1"/>
      <c r="AB665" s="1"/>
    </row>
    <row r="666" spans="27:28" x14ac:dyDescent="0.25">
      <c r="AA666" s="1"/>
      <c r="AB666" s="1"/>
    </row>
    <row r="667" spans="27:28" x14ac:dyDescent="0.25">
      <c r="AA667" s="1"/>
      <c r="AB667" s="1"/>
    </row>
    <row r="668" spans="27:28" x14ac:dyDescent="0.25">
      <c r="AA668" s="1"/>
      <c r="AB668" s="1"/>
    </row>
    <row r="669" spans="27:28" x14ac:dyDescent="0.25">
      <c r="AA669" s="1"/>
      <c r="AB669" s="1"/>
    </row>
    <row r="670" spans="27:28" x14ac:dyDescent="0.25">
      <c r="AA670" s="1"/>
      <c r="AB670" s="1"/>
    </row>
    <row r="671" spans="27:28" x14ac:dyDescent="0.25">
      <c r="AA671" s="1"/>
      <c r="AB671" s="1"/>
    </row>
    <row r="672" spans="27:28" x14ac:dyDescent="0.25">
      <c r="AA672" s="1"/>
      <c r="AB672" s="1"/>
    </row>
    <row r="673" spans="27:28" x14ac:dyDescent="0.25">
      <c r="AA673" s="1"/>
      <c r="AB673" s="1"/>
    </row>
    <row r="674" spans="27:28" x14ac:dyDescent="0.25">
      <c r="AA674" s="1"/>
      <c r="AB674" s="1"/>
    </row>
    <row r="675" spans="27:28" x14ac:dyDescent="0.25">
      <c r="AA675" s="1"/>
      <c r="AB675" s="1"/>
    </row>
    <row r="676" spans="27:28" x14ac:dyDescent="0.25">
      <c r="AA676" s="1"/>
      <c r="AB676" s="1"/>
    </row>
    <row r="677" spans="27:28" x14ac:dyDescent="0.25">
      <c r="AA677" s="1"/>
      <c r="AB677" s="1"/>
    </row>
    <row r="678" spans="27:28" x14ac:dyDescent="0.25">
      <c r="AA678" s="1"/>
      <c r="AB678" s="1"/>
    </row>
    <row r="679" spans="27:28" x14ac:dyDescent="0.25">
      <c r="AA679" s="1"/>
      <c r="AB679" s="1"/>
    </row>
    <row r="680" spans="27:28" x14ac:dyDescent="0.25">
      <c r="AA680" s="1"/>
      <c r="AB680" s="1"/>
    </row>
    <row r="681" spans="27:28" x14ac:dyDescent="0.25">
      <c r="AA681" s="1"/>
      <c r="AB681" s="1"/>
    </row>
    <row r="682" spans="27:28" x14ac:dyDescent="0.25">
      <c r="AA682" s="1"/>
      <c r="AB682" s="1"/>
    </row>
    <row r="683" spans="27:28" x14ac:dyDescent="0.25">
      <c r="AA683" s="1"/>
      <c r="AB683" s="1"/>
    </row>
    <row r="684" spans="27:28" x14ac:dyDescent="0.25">
      <c r="AA684" s="1"/>
      <c r="AB684" s="1"/>
    </row>
    <row r="685" spans="27:28" x14ac:dyDescent="0.25">
      <c r="AA685" s="1"/>
      <c r="AB685" s="1"/>
    </row>
    <row r="686" spans="27:28" x14ac:dyDescent="0.25">
      <c r="AA686" s="1"/>
      <c r="AB686" s="1"/>
    </row>
    <row r="687" spans="27:28" x14ac:dyDescent="0.25">
      <c r="AA687" s="1"/>
      <c r="AB687" s="1"/>
    </row>
    <row r="688" spans="27:28" x14ac:dyDescent="0.25">
      <c r="AA688" s="1"/>
      <c r="AB688" s="1"/>
    </row>
    <row r="689" spans="27:28" x14ac:dyDescent="0.25">
      <c r="AA689" s="1"/>
      <c r="AB689" s="1"/>
    </row>
    <row r="690" spans="27:28" x14ac:dyDescent="0.25">
      <c r="AA690" s="1"/>
      <c r="AB690" s="1"/>
    </row>
    <row r="691" spans="27:28" x14ac:dyDescent="0.25">
      <c r="AA691" s="1"/>
      <c r="AB691" s="1"/>
    </row>
    <row r="692" spans="27:28" x14ac:dyDescent="0.25">
      <c r="AA692" s="1"/>
      <c r="AB692" s="1"/>
    </row>
    <row r="693" spans="27:28" x14ac:dyDescent="0.25">
      <c r="AA693" s="1"/>
      <c r="AB693" s="1"/>
    </row>
    <row r="694" spans="27:28" x14ac:dyDescent="0.25">
      <c r="AA694" s="1"/>
      <c r="AB694" s="1"/>
    </row>
    <row r="695" spans="27:28" x14ac:dyDescent="0.25">
      <c r="AA695" s="1"/>
      <c r="AB695" s="1"/>
    </row>
    <row r="696" spans="27:28" x14ac:dyDescent="0.25">
      <c r="AA696" s="1"/>
      <c r="AB696" s="1"/>
    </row>
    <row r="697" spans="27:28" x14ac:dyDescent="0.25">
      <c r="AA697" s="1"/>
      <c r="AB697" s="1"/>
    </row>
    <row r="698" spans="27:28" x14ac:dyDescent="0.25">
      <c r="AA698" s="1"/>
      <c r="AB698" s="1"/>
    </row>
    <row r="699" spans="27:28" x14ac:dyDescent="0.25">
      <c r="AA699" s="1"/>
      <c r="AB699" s="1"/>
    </row>
    <row r="700" spans="27:28" x14ac:dyDescent="0.25">
      <c r="AA700" s="1"/>
      <c r="AB700" s="1"/>
    </row>
    <row r="701" spans="27:28" x14ac:dyDescent="0.25">
      <c r="AA701" s="1"/>
      <c r="AB701" s="1"/>
    </row>
    <row r="702" spans="27:28" x14ac:dyDescent="0.25">
      <c r="AA702" s="1"/>
      <c r="AB702" s="1"/>
    </row>
    <row r="703" spans="27:28" x14ac:dyDescent="0.25">
      <c r="AA703" s="1"/>
      <c r="AB703" s="1"/>
    </row>
    <row r="704" spans="27:28" x14ac:dyDescent="0.25">
      <c r="AA704" s="1"/>
      <c r="AB704" s="1"/>
    </row>
    <row r="705" spans="27:28" x14ac:dyDescent="0.25">
      <c r="AA705" s="1"/>
      <c r="AB705" s="1"/>
    </row>
    <row r="706" spans="27:28" x14ac:dyDescent="0.25">
      <c r="AA706" s="1"/>
      <c r="AB706" s="1"/>
    </row>
    <row r="707" spans="27:28" x14ac:dyDescent="0.25">
      <c r="AA707" s="1"/>
      <c r="AB707" s="1"/>
    </row>
    <row r="708" spans="27:28" x14ac:dyDescent="0.25">
      <c r="AA708" s="1"/>
      <c r="AB708" s="1"/>
    </row>
    <row r="709" spans="27:28" x14ac:dyDescent="0.25">
      <c r="AA709" s="1"/>
      <c r="AB709" s="1"/>
    </row>
    <row r="710" spans="27:28" x14ac:dyDescent="0.25">
      <c r="AA710" s="1"/>
      <c r="AB710" s="1"/>
    </row>
    <row r="711" spans="27:28" x14ac:dyDescent="0.25">
      <c r="AA711" s="1"/>
      <c r="AB711" s="1"/>
    </row>
    <row r="712" spans="27:28" x14ac:dyDescent="0.25">
      <c r="AA712" s="1"/>
      <c r="AB712" s="1"/>
    </row>
    <row r="713" spans="27:28" x14ac:dyDescent="0.25">
      <c r="AA713" s="1"/>
      <c r="AB713" s="1"/>
    </row>
    <row r="714" spans="27:28" x14ac:dyDescent="0.25">
      <c r="AA714" s="1"/>
      <c r="AB714" s="1"/>
    </row>
    <row r="715" spans="27:28" x14ac:dyDescent="0.25">
      <c r="AA715" s="1"/>
      <c r="AB715" s="1"/>
    </row>
    <row r="716" spans="27:28" x14ac:dyDescent="0.25">
      <c r="AA716" s="1"/>
      <c r="AB716" s="1"/>
    </row>
    <row r="717" spans="27:28" x14ac:dyDescent="0.25">
      <c r="AA717" s="1"/>
      <c r="AB717" s="1"/>
    </row>
    <row r="718" spans="27:28" x14ac:dyDescent="0.25">
      <c r="AA718" s="1"/>
      <c r="AB718" s="1"/>
    </row>
    <row r="719" spans="27:28" x14ac:dyDescent="0.25">
      <c r="AA719" s="1"/>
      <c r="AB719" s="1"/>
    </row>
    <row r="720" spans="27:28" x14ac:dyDescent="0.25">
      <c r="AA720" s="1"/>
      <c r="AB720" s="1"/>
    </row>
    <row r="721" spans="27:28" x14ac:dyDescent="0.25">
      <c r="AA721" s="1"/>
      <c r="AB721" s="1"/>
    </row>
    <row r="722" spans="27:28" x14ac:dyDescent="0.25">
      <c r="AA722" s="1"/>
      <c r="AB722" s="1"/>
    </row>
    <row r="723" spans="27:28" x14ac:dyDescent="0.25">
      <c r="AA723" s="1"/>
      <c r="AB723" s="1"/>
    </row>
    <row r="724" spans="27:28" x14ac:dyDescent="0.25">
      <c r="AA724" s="1"/>
      <c r="AB724" s="1"/>
    </row>
    <row r="725" spans="27:28" x14ac:dyDescent="0.25">
      <c r="AA725" s="1"/>
      <c r="AB725" s="1"/>
    </row>
    <row r="726" spans="27:28" x14ac:dyDescent="0.25">
      <c r="AA726" s="1"/>
      <c r="AB726" s="1"/>
    </row>
    <row r="727" spans="27:28" x14ac:dyDescent="0.25">
      <c r="AA727" s="1"/>
      <c r="AB727" s="1"/>
    </row>
    <row r="728" spans="27:28" x14ac:dyDescent="0.25">
      <c r="AA728" s="1"/>
      <c r="AB728" s="1"/>
    </row>
    <row r="729" spans="27:28" x14ac:dyDescent="0.25">
      <c r="AA729" s="1"/>
      <c r="AB729" s="1"/>
    </row>
    <row r="730" spans="27:28" x14ac:dyDescent="0.25">
      <c r="AA730" s="1"/>
      <c r="AB730" s="1"/>
    </row>
    <row r="731" spans="27:28" x14ac:dyDescent="0.25">
      <c r="AA731" s="1"/>
      <c r="AB731" s="1"/>
    </row>
    <row r="732" spans="27:28" x14ac:dyDescent="0.25">
      <c r="AA732" s="1"/>
      <c r="AB732" s="1"/>
    </row>
    <row r="733" spans="27:28" x14ac:dyDescent="0.25">
      <c r="AA733" s="1"/>
      <c r="AB733" s="1"/>
    </row>
    <row r="734" spans="27:28" x14ac:dyDescent="0.25">
      <c r="AA734" s="1"/>
      <c r="AB734" s="1"/>
    </row>
    <row r="735" spans="27:28" x14ac:dyDescent="0.25">
      <c r="AA735" s="1"/>
      <c r="AB735" s="1"/>
    </row>
    <row r="736" spans="27:28" x14ac:dyDescent="0.25">
      <c r="AA736" s="1"/>
      <c r="AB736" s="1"/>
    </row>
    <row r="737" spans="27:28" x14ac:dyDescent="0.25">
      <c r="AA737" s="1"/>
      <c r="AB737" s="1"/>
    </row>
    <row r="738" spans="27:28" x14ac:dyDescent="0.25">
      <c r="AA738" s="1"/>
      <c r="AB738" s="1"/>
    </row>
    <row r="739" spans="27:28" x14ac:dyDescent="0.25">
      <c r="AA739" s="1"/>
      <c r="AB739" s="1"/>
    </row>
    <row r="740" spans="27:28" x14ac:dyDescent="0.25">
      <c r="AA740" s="1"/>
      <c r="AB740" s="1"/>
    </row>
    <row r="741" spans="27:28" x14ac:dyDescent="0.25">
      <c r="AA741" s="1"/>
      <c r="AB741" s="1"/>
    </row>
    <row r="742" spans="27:28" x14ac:dyDescent="0.25">
      <c r="AA742" s="1"/>
      <c r="AB742" s="1"/>
    </row>
    <row r="743" spans="27:28" x14ac:dyDescent="0.25">
      <c r="AA743" s="1"/>
      <c r="AB743" s="1"/>
    </row>
    <row r="744" spans="27:28" x14ac:dyDescent="0.25">
      <c r="AA744" s="1"/>
      <c r="AB744" s="1"/>
    </row>
    <row r="745" spans="27:28" x14ac:dyDescent="0.25">
      <c r="AA745" s="1"/>
      <c r="AB745" s="1"/>
    </row>
    <row r="746" spans="27:28" x14ac:dyDescent="0.25">
      <c r="AA746" s="1"/>
      <c r="AB746" s="1"/>
    </row>
    <row r="747" spans="27:28" x14ac:dyDescent="0.25">
      <c r="AA747" s="1"/>
      <c r="AB747" s="1"/>
    </row>
    <row r="748" spans="27:28" x14ac:dyDescent="0.25">
      <c r="AA748" s="1"/>
      <c r="AB748" s="1"/>
    </row>
    <row r="749" spans="27:28" x14ac:dyDescent="0.25">
      <c r="AA749" s="1"/>
      <c r="AB749" s="1"/>
    </row>
    <row r="750" spans="27:28" x14ac:dyDescent="0.25">
      <c r="AA750" s="1"/>
      <c r="AB750" s="1"/>
    </row>
    <row r="751" spans="27:28" x14ac:dyDescent="0.25">
      <c r="AA751" s="1"/>
      <c r="AB751" s="1"/>
    </row>
    <row r="752" spans="27:28" x14ac:dyDescent="0.25">
      <c r="AA752" s="1"/>
      <c r="AB752" s="1"/>
    </row>
    <row r="753" spans="27:28" x14ac:dyDescent="0.25">
      <c r="AA753" s="1"/>
      <c r="AB753" s="1"/>
    </row>
    <row r="754" spans="27:28" x14ac:dyDescent="0.25">
      <c r="AA754" s="1"/>
      <c r="AB754" s="1"/>
    </row>
    <row r="755" spans="27:28" x14ac:dyDescent="0.25">
      <c r="AA755" s="1"/>
      <c r="AB755" s="1"/>
    </row>
    <row r="756" spans="27:28" x14ac:dyDescent="0.25">
      <c r="AA756" s="1"/>
      <c r="AB756" s="1"/>
    </row>
    <row r="757" spans="27:28" x14ac:dyDescent="0.25">
      <c r="AA757" s="1"/>
      <c r="AB757" s="1"/>
    </row>
    <row r="758" spans="27:28" x14ac:dyDescent="0.25">
      <c r="AA758" s="1"/>
      <c r="AB758" s="1"/>
    </row>
    <row r="759" spans="27:28" x14ac:dyDescent="0.25">
      <c r="AA759" s="1"/>
      <c r="AB759" s="1"/>
    </row>
    <row r="760" spans="27:28" x14ac:dyDescent="0.25">
      <c r="AA760" s="1"/>
      <c r="AB760" s="1"/>
    </row>
    <row r="761" spans="27:28" x14ac:dyDescent="0.25">
      <c r="AA761" s="1"/>
      <c r="AB761" s="1"/>
    </row>
    <row r="762" spans="27:28" x14ac:dyDescent="0.25">
      <c r="AA762" s="1"/>
      <c r="AB762" s="1"/>
    </row>
    <row r="763" spans="27:28" x14ac:dyDescent="0.25">
      <c r="AA763" s="1"/>
      <c r="AB763" s="1"/>
    </row>
    <row r="764" spans="27:28" x14ac:dyDescent="0.25">
      <c r="AA764" s="1"/>
      <c r="AB764" s="1"/>
    </row>
    <row r="765" spans="27:28" x14ac:dyDescent="0.25">
      <c r="AA765" s="1"/>
      <c r="AB765" s="1"/>
    </row>
    <row r="766" spans="27:28" x14ac:dyDescent="0.25">
      <c r="AA766" s="1"/>
      <c r="AB766" s="1"/>
    </row>
    <row r="767" spans="27:28" x14ac:dyDescent="0.25">
      <c r="AA767" s="1"/>
      <c r="AB767" s="1"/>
    </row>
    <row r="768" spans="27:28" x14ac:dyDescent="0.25">
      <c r="AA768" s="1"/>
      <c r="AB768" s="1"/>
    </row>
    <row r="769" spans="27:28" x14ac:dyDescent="0.25">
      <c r="AA769" s="1"/>
      <c r="AB769" s="1"/>
    </row>
    <row r="770" spans="27:28" x14ac:dyDescent="0.25">
      <c r="AA770" s="1"/>
      <c r="AB770" s="1"/>
    </row>
    <row r="771" spans="27:28" x14ac:dyDescent="0.25">
      <c r="AA771" s="1"/>
      <c r="AB771" s="1"/>
    </row>
    <row r="772" spans="27:28" x14ac:dyDescent="0.25">
      <c r="AA772" s="1"/>
      <c r="AB772" s="1"/>
    </row>
    <row r="773" spans="27:28" x14ac:dyDescent="0.25">
      <c r="AA773" s="1"/>
      <c r="AB773" s="1"/>
    </row>
    <row r="774" spans="27:28" x14ac:dyDescent="0.25">
      <c r="AA774" s="1"/>
      <c r="AB774" s="1"/>
    </row>
    <row r="775" spans="27:28" x14ac:dyDescent="0.25">
      <c r="AA775" s="1"/>
      <c r="AB775" s="1"/>
    </row>
    <row r="776" spans="27:28" x14ac:dyDescent="0.25">
      <c r="AA776" s="1"/>
      <c r="AB776" s="1"/>
    </row>
    <row r="777" spans="27:28" x14ac:dyDescent="0.25">
      <c r="AA777" s="1"/>
      <c r="AB777" s="1"/>
    </row>
    <row r="778" spans="27:28" x14ac:dyDescent="0.25">
      <c r="AA778" s="1"/>
      <c r="AB778" s="1"/>
    </row>
    <row r="779" spans="27:28" x14ac:dyDescent="0.25">
      <c r="AA779" s="1"/>
      <c r="AB779" s="1"/>
    </row>
    <row r="780" spans="27:28" x14ac:dyDescent="0.25">
      <c r="AA780" s="1"/>
      <c r="AB780" s="1"/>
    </row>
    <row r="781" spans="27:28" x14ac:dyDescent="0.25">
      <c r="AA781" s="1"/>
      <c r="AB781" s="1"/>
    </row>
    <row r="782" spans="27:28" x14ac:dyDescent="0.25">
      <c r="AA782" s="1"/>
      <c r="AB782" s="1"/>
    </row>
    <row r="783" spans="27:28" x14ac:dyDescent="0.25">
      <c r="AA783" s="1"/>
      <c r="AB783" s="1"/>
    </row>
    <row r="784" spans="27:28" x14ac:dyDescent="0.25">
      <c r="AA784" s="1"/>
      <c r="AB784" s="1"/>
    </row>
    <row r="785" spans="27:28" x14ac:dyDescent="0.25">
      <c r="AA785" s="1"/>
      <c r="AB785" s="1"/>
    </row>
    <row r="786" spans="27:28" x14ac:dyDescent="0.25">
      <c r="AA786" s="1"/>
      <c r="AB786" s="1"/>
    </row>
    <row r="787" spans="27:28" x14ac:dyDescent="0.25">
      <c r="AA787" s="1"/>
      <c r="AB787" s="1"/>
    </row>
    <row r="788" spans="27:28" x14ac:dyDescent="0.25">
      <c r="AA788" s="1"/>
      <c r="AB788" s="1"/>
    </row>
    <row r="789" spans="27:28" x14ac:dyDescent="0.25">
      <c r="AA789" s="1"/>
      <c r="AB789" s="1"/>
    </row>
    <row r="790" spans="27:28" x14ac:dyDescent="0.25">
      <c r="AA790" s="1"/>
      <c r="AB790" s="1"/>
    </row>
    <row r="791" spans="27:28" x14ac:dyDescent="0.25">
      <c r="AA791" s="1"/>
      <c r="AB791" s="1"/>
    </row>
    <row r="792" spans="27:28" x14ac:dyDescent="0.25">
      <c r="AA792" s="1"/>
      <c r="AB792" s="1"/>
    </row>
    <row r="793" spans="27:28" x14ac:dyDescent="0.25">
      <c r="AA793" s="1"/>
      <c r="AB793" s="1"/>
    </row>
    <row r="794" spans="27:28" x14ac:dyDescent="0.25">
      <c r="AA794" s="1"/>
      <c r="AB794" s="1"/>
    </row>
    <row r="795" spans="27:28" x14ac:dyDescent="0.25">
      <c r="AA795" s="1"/>
      <c r="AB795" s="1"/>
    </row>
    <row r="796" spans="27:28" x14ac:dyDescent="0.25">
      <c r="AA796" s="1"/>
      <c r="AB796" s="1"/>
    </row>
    <row r="797" spans="27:28" x14ac:dyDescent="0.25">
      <c r="AA797" s="1"/>
      <c r="AB797" s="1"/>
    </row>
    <row r="798" spans="27:28" x14ac:dyDescent="0.25">
      <c r="AA798" s="1"/>
      <c r="AB798" s="1"/>
    </row>
    <row r="799" spans="27:28" x14ac:dyDescent="0.25">
      <c r="AA799" s="1"/>
      <c r="AB799" s="1"/>
    </row>
    <row r="800" spans="27:28" x14ac:dyDescent="0.25">
      <c r="AA800" s="1"/>
      <c r="AB800" s="1"/>
    </row>
    <row r="801" spans="27:28" x14ac:dyDescent="0.25">
      <c r="AA801" s="1"/>
      <c r="AB801" s="1"/>
    </row>
    <row r="802" spans="27:28" x14ac:dyDescent="0.25">
      <c r="AA802" s="1"/>
      <c r="AB802" s="1"/>
    </row>
    <row r="803" spans="27:28" x14ac:dyDescent="0.25">
      <c r="AA803" s="1"/>
      <c r="AB803" s="1"/>
    </row>
    <row r="804" spans="27:28" x14ac:dyDescent="0.25">
      <c r="AA804" s="1"/>
      <c r="AB804" s="1"/>
    </row>
    <row r="805" spans="27:28" x14ac:dyDescent="0.25">
      <c r="AA805" s="1"/>
      <c r="AB805" s="1"/>
    </row>
    <row r="806" spans="27:28" x14ac:dyDescent="0.25">
      <c r="AA806" s="1"/>
      <c r="AB806" s="1"/>
    </row>
    <row r="807" spans="27:28" x14ac:dyDescent="0.25">
      <c r="AA807" s="1"/>
      <c r="AB807" s="1"/>
    </row>
    <row r="808" spans="27:28" x14ac:dyDescent="0.25">
      <c r="AA808" s="1"/>
      <c r="AB808" s="1"/>
    </row>
    <row r="809" spans="27:28" x14ac:dyDescent="0.25">
      <c r="AA809" s="1"/>
      <c r="AB809" s="1"/>
    </row>
    <row r="810" spans="27:28" x14ac:dyDescent="0.25">
      <c r="AA810" s="1"/>
      <c r="AB810" s="1"/>
    </row>
    <row r="811" spans="27:28" x14ac:dyDescent="0.25">
      <c r="AA811" s="1"/>
      <c r="AB811" s="1"/>
    </row>
    <row r="812" spans="27:28" x14ac:dyDescent="0.25">
      <c r="AA812" s="1"/>
      <c r="AB812" s="1"/>
    </row>
    <row r="813" spans="27:28" x14ac:dyDescent="0.25">
      <c r="AA813" s="1"/>
      <c r="AB813" s="1"/>
    </row>
    <row r="814" spans="27:28" x14ac:dyDescent="0.25">
      <c r="AA814" s="1"/>
      <c r="AB814" s="1"/>
    </row>
    <row r="815" spans="27:28" x14ac:dyDescent="0.25">
      <c r="AA815" s="1"/>
      <c r="AB815" s="1"/>
    </row>
    <row r="816" spans="27:28" x14ac:dyDescent="0.25">
      <c r="AA816" s="1"/>
      <c r="AB816" s="1"/>
    </row>
    <row r="817" spans="27:28" x14ac:dyDescent="0.25">
      <c r="AA817" s="1"/>
      <c r="AB817" s="1"/>
    </row>
    <row r="818" spans="27:28" x14ac:dyDescent="0.25">
      <c r="AA818" s="1"/>
      <c r="AB818" s="1"/>
    </row>
    <row r="819" spans="27:28" x14ac:dyDescent="0.25">
      <c r="AA819" s="1"/>
      <c r="AB819" s="1"/>
    </row>
    <row r="820" spans="27:28" x14ac:dyDescent="0.25">
      <c r="AA820" s="1"/>
      <c r="AB820" s="1"/>
    </row>
    <row r="821" spans="27:28" x14ac:dyDescent="0.25">
      <c r="AA821" s="1"/>
      <c r="AB821" s="1"/>
    </row>
    <row r="822" spans="27:28" x14ac:dyDescent="0.25">
      <c r="AA822" s="1"/>
      <c r="AB822" s="1"/>
    </row>
    <row r="823" spans="27:28" x14ac:dyDescent="0.25">
      <c r="AA823" s="1"/>
      <c r="AB823" s="1"/>
    </row>
    <row r="824" spans="27:28" x14ac:dyDescent="0.25">
      <c r="AA824" s="1"/>
      <c r="AB824" s="1"/>
    </row>
    <row r="825" spans="27:28" x14ac:dyDescent="0.25">
      <c r="AA825" s="1"/>
      <c r="AB825" s="1"/>
    </row>
    <row r="826" spans="27:28" x14ac:dyDescent="0.25">
      <c r="AA826" s="1"/>
      <c r="AB826" s="1"/>
    </row>
    <row r="827" spans="27:28" x14ac:dyDescent="0.25">
      <c r="AA827" s="1"/>
      <c r="AB827" s="1"/>
    </row>
    <row r="828" spans="27:28" x14ac:dyDescent="0.25">
      <c r="AA828" s="1"/>
      <c r="AB828" s="1"/>
    </row>
    <row r="829" spans="27:28" x14ac:dyDescent="0.25">
      <c r="AA829" s="1"/>
      <c r="AB829" s="1"/>
    </row>
    <row r="830" spans="27:28" x14ac:dyDescent="0.25">
      <c r="AA830" s="1"/>
      <c r="AB830" s="1"/>
    </row>
    <row r="831" spans="27:28" x14ac:dyDescent="0.25">
      <c r="AA831" s="1"/>
      <c r="AB831" s="1"/>
    </row>
    <row r="832" spans="27:28" x14ac:dyDescent="0.25">
      <c r="AA832" s="1"/>
      <c r="AB832" s="1"/>
    </row>
    <row r="833" spans="27:28" x14ac:dyDescent="0.25">
      <c r="AA833" s="1"/>
      <c r="AB833" s="1"/>
    </row>
    <row r="834" spans="27:28" x14ac:dyDescent="0.25">
      <c r="AA834" s="1"/>
      <c r="AB834" s="1"/>
    </row>
    <row r="835" spans="27:28" x14ac:dyDescent="0.25">
      <c r="AA835" s="1"/>
      <c r="AB835" s="1"/>
    </row>
    <row r="836" spans="27:28" x14ac:dyDescent="0.25">
      <c r="AA836" s="1"/>
      <c r="AB836" s="1"/>
    </row>
    <row r="837" spans="27:28" x14ac:dyDescent="0.25">
      <c r="AA837" s="1"/>
      <c r="AB837" s="1"/>
    </row>
    <row r="838" spans="27:28" x14ac:dyDescent="0.25">
      <c r="AA838" s="1"/>
      <c r="AB838" s="1"/>
    </row>
    <row r="839" spans="27:28" x14ac:dyDescent="0.25">
      <c r="AA839" s="1"/>
      <c r="AB839" s="1"/>
    </row>
    <row r="840" spans="27:28" x14ac:dyDescent="0.25">
      <c r="AA840" s="1"/>
      <c r="AB840" s="1"/>
    </row>
    <row r="841" spans="27:28" x14ac:dyDescent="0.25">
      <c r="AA841" s="1"/>
      <c r="AB841" s="1"/>
    </row>
    <row r="842" spans="27:28" x14ac:dyDescent="0.25">
      <c r="AA842" s="1"/>
      <c r="AB842" s="1"/>
    </row>
    <row r="843" spans="27:28" x14ac:dyDescent="0.25">
      <c r="AA843" s="1"/>
      <c r="AB843" s="1"/>
    </row>
    <row r="844" spans="27:28" x14ac:dyDescent="0.25">
      <c r="AA844" s="1"/>
      <c r="AB844" s="1"/>
    </row>
    <row r="845" spans="27:28" x14ac:dyDescent="0.25">
      <c r="AA845" s="1"/>
      <c r="AB845" s="1"/>
    </row>
    <row r="846" spans="27:28" x14ac:dyDescent="0.25">
      <c r="AA846" s="1"/>
      <c r="AB846" s="1"/>
    </row>
    <row r="847" spans="27:28" x14ac:dyDescent="0.25">
      <c r="AA847" s="1"/>
      <c r="AB847" s="1"/>
    </row>
    <row r="848" spans="27:28" x14ac:dyDescent="0.25">
      <c r="AA848" s="1"/>
      <c r="AB848" s="1"/>
    </row>
    <row r="849" spans="27:28" x14ac:dyDescent="0.25">
      <c r="AA849" s="1"/>
      <c r="AB849" s="1"/>
    </row>
    <row r="850" spans="27:28" x14ac:dyDescent="0.25">
      <c r="AA850" s="1"/>
      <c r="AB850" s="1"/>
    </row>
    <row r="851" spans="27:28" x14ac:dyDescent="0.25">
      <c r="AA851" s="1"/>
      <c r="AB851" s="1"/>
    </row>
    <row r="852" spans="27:28" x14ac:dyDescent="0.25">
      <c r="AA852" s="1"/>
      <c r="AB852" s="1"/>
    </row>
    <row r="853" spans="27:28" x14ac:dyDescent="0.25">
      <c r="AA853" s="1"/>
      <c r="AB853" s="1"/>
    </row>
    <row r="854" spans="27:28" x14ac:dyDescent="0.25">
      <c r="AA854" s="1"/>
      <c r="AB854" s="1"/>
    </row>
    <row r="855" spans="27:28" x14ac:dyDescent="0.25">
      <c r="AA855" s="1"/>
      <c r="AB855" s="1"/>
    </row>
    <row r="856" spans="27:28" x14ac:dyDescent="0.25">
      <c r="AA856" s="1"/>
      <c r="AB856" s="1"/>
    </row>
    <row r="857" spans="27:28" x14ac:dyDescent="0.25">
      <c r="AA857" s="1"/>
      <c r="AB857" s="1"/>
    </row>
    <row r="858" spans="27:28" x14ac:dyDescent="0.25">
      <c r="AA858" s="1"/>
      <c r="AB858" s="1"/>
    </row>
    <row r="859" spans="27:28" x14ac:dyDescent="0.25">
      <c r="AA859" s="1"/>
      <c r="AB859" s="1"/>
    </row>
    <row r="860" spans="27:28" x14ac:dyDescent="0.25">
      <c r="AA860" s="1"/>
      <c r="AB860" s="1"/>
    </row>
    <row r="861" spans="27:28" x14ac:dyDescent="0.25">
      <c r="AA861" s="1"/>
      <c r="AB861" s="1"/>
    </row>
    <row r="862" spans="27:28" x14ac:dyDescent="0.25">
      <c r="AA862" s="1"/>
      <c r="AB862" s="1"/>
    </row>
    <row r="863" spans="27:28" x14ac:dyDescent="0.25">
      <c r="AA863" s="1"/>
      <c r="AB863" s="1"/>
    </row>
    <row r="864" spans="27:28" x14ac:dyDescent="0.25">
      <c r="AA864" s="1"/>
      <c r="AB864" s="1"/>
    </row>
    <row r="865" spans="27:28" x14ac:dyDescent="0.25">
      <c r="AA865" s="1"/>
      <c r="AB865" s="1"/>
    </row>
    <row r="866" spans="27:28" x14ac:dyDescent="0.25">
      <c r="AA866" s="1"/>
      <c r="AB866" s="1"/>
    </row>
    <row r="867" spans="27:28" x14ac:dyDescent="0.25">
      <c r="AA867" s="1"/>
      <c r="AB867" s="1"/>
    </row>
    <row r="868" spans="27:28" x14ac:dyDescent="0.25">
      <c r="AA868" s="1"/>
      <c r="AB868" s="1"/>
    </row>
    <row r="869" spans="27:28" x14ac:dyDescent="0.25">
      <c r="AA869" s="1"/>
      <c r="AB869" s="1"/>
    </row>
    <row r="870" spans="27:28" x14ac:dyDescent="0.25">
      <c r="AA870" s="1"/>
      <c r="AB870" s="1"/>
    </row>
    <row r="871" spans="27:28" x14ac:dyDescent="0.25">
      <c r="AA871" s="1"/>
      <c r="AB871" s="1"/>
    </row>
    <row r="872" spans="27:28" x14ac:dyDescent="0.25">
      <c r="AA872" s="1"/>
      <c r="AB872" s="1"/>
    </row>
    <row r="873" spans="27:28" x14ac:dyDescent="0.25">
      <c r="AA873" s="1"/>
      <c r="AB873" s="1"/>
    </row>
    <row r="874" spans="27:28" x14ac:dyDescent="0.25">
      <c r="AA874" s="1"/>
      <c r="AB874" s="1"/>
    </row>
    <row r="875" spans="27:28" x14ac:dyDescent="0.25">
      <c r="AA875" s="1"/>
      <c r="AB875" s="1"/>
    </row>
    <row r="876" spans="27:28" x14ac:dyDescent="0.25">
      <c r="AA876" s="1"/>
      <c r="AB876" s="1"/>
    </row>
    <row r="877" spans="27:28" x14ac:dyDescent="0.25">
      <c r="AA877" s="1"/>
      <c r="AB877" s="1"/>
    </row>
    <row r="878" spans="27:28" x14ac:dyDescent="0.25">
      <c r="AA878" s="1"/>
      <c r="AB878" s="1"/>
    </row>
    <row r="879" spans="27:28" x14ac:dyDescent="0.25">
      <c r="AA879" s="1"/>
      <c r="AB879" s="1"/>
    </row>
    <row r="880" spans="27:28" x14ac:dyDescent="0.25">
      <c r="AA880" s="1"/>
      <c r="AB880" s="1"/>
    </row>
    <row r="881" spans="27:28" x14ac:dyDescent="0.25">
      <c r="AA881" s="1"/>
      <c r="AB881" s="1"/>
    </row>
    <row r="882" spans="27:28" x14ac:dyDescent="0.25">
      <c r="AA882" s="1"/>
      <c r="AB882" s="1"/>
    </row>
    <row r="883" spans="27:28" x14ac:dyDescent="0.25">
      <c r="AA883" s="1"/>
      <c r="AB883" s="1"/>
    </row>
    <row r="884" spans="27:28" x14ac:dyDescent="0.25">
      <c r="AA884" s="1"/>
      <c r="AB884" s="1"/>
    </row>
    <row r="885" spans="27:28" x14ac:dyDescent="0.25">
      <c r="AA885" s="1"/>
      <c r="AB885" s="1"/>
    </row>
    <row r="886" spans="27:28" x14ac:dyDescent="0.25">
      <c r="AA886" s="1"/>
      <c r="AB886" s="1"/>
    </row>
    <row r="887" spans="27:28" x14ac:dyDescent="0.25">
      <c r="AA887" s="1"/>
      <c r="AB887" s="1"/>
    </row>
    <row r="888" spans="27:28" x14ac:dyDescent="0.25">
      <c r="AA888" s="1"/>
      <c r="AB888" s="1"/>
    </row>
    <row r="889" spans="27:28" x14ac:dyDescent="0.25">
      <c r="AA889" s="1"/>
      <c r="AB889" s="1"/>
    </row>
    <row r="890" spans="27:28" x14ac:dyDescent="0.25">
      <c r="AA890" s="1"/>
      <c r="AB890" s="1"/>
    </row>
    <row r="891" spans="27:28" x14ac:dyDescent="0.25">
      <c r="AA891" s="1"/>
      <c r="AB891" s="1"/>
    </row>
    <row r="892" spans="27:28" x14ac:dyDescent="0.25">
      <c r="AA892" s="1"/>
      <c r="AB892" s="1"/>
    </row>
    <row r="893" spans="27:28" x14ac:dyDescent="0.25">
      <c r="AA893" s="1"/>
      <c r="AB893" s="1"/>
    </row>
    <row r="894" spans="27:28" x14ac:dyDescent="0.25">
      <c r="AA894" s="1"/>
      <c r="AB894" s="1"/>
    </row>
    <row r="895" spans="27:28" x14ac:dyDescent="0.25">
      <c r="AA895" s="1"/>
      <c r="AB895" s="1"/>
    </row>
    <row r="896" spans="27:28" x14ac:dyDescent="0.25">
      <c r="AA896" s="1"/>
      <c r="AB896" s="1"/>
    </row>
    <row r="897" spans="27:28" x14ac:dyDescent="0.25">
      <c r="AA897" s="1"/>
      <c r="AB897" s="1"/>
    </row>
    <row r="898" spans="27:28" x14ac:dyDescent="0.25">
      <c r="AA898" s="1"/>
      <c r="AB898" s="1"/>
    </row>
    <row r="899" spans="27:28" x14ac:dyDescent="0.25">
      <c r="AA899" s="1"/>
      <c r="AB899" s="1"/>
    </row>
    <row r="900" spans="27:28" x14ac:dyDescent="0.25">
      <c r="AA900" s="1"/>
      <c r="AB900" s="1"/>
    </row>
    <row r="901" spans="27:28" x14ac:dyDescent="0.25">
      <c r="AA901" s="1"/>
      <c r="AB901" s="1"/>
    </row>
    <row r="902" spans="27:28" x14ac:dyDescent="0.25">
      <c r="AA902" s="1"/>
      <c r="AB902" s="1"/>
    </row>
    <row r="903" spans="27:28" x14ac:dyDescent="0.25">
      <c r="AA903" s="1"/>
      <c r="AB903" s="1"/>
    </row>
    <row r="904" spans="27:28" x14ac:dyDescent="0.25">
      <c r="AA904" s="1"/>
      <c r="AB904" s="1"/>
    </row>
    <row r="905" spans="27:28" x14ac:dyDescent="0.25">
      <c r="AA905" s="1"/>
      <c r="AB905" s="1"/>
    </row>
    <row r="906" spans="27:28" x14ac:dyDescent="0.25">
      <c r="AA906" s="1"/>
      <c r="AB906" s="1"/>
    </row>
    <row r="907" spans="27:28" x14ac:dyDescent="0.25">
      <c r="AA907" s="1"/>
      <c r="AB907" s="1"/>
    </row>
    <row r="908" spans="27:28" x14ac:dyDescent="0.25">
      <c r="AA908" s="1"/>
      <c r="AB908" s="1"/>
    </row>
    <row r="909" spans="27:28" x14ac:dyDescent="0.25">
      <c r="AA909" s="1"/>
      <c r="AB909" s="1"/>
    </row>
    <row r="910" spans="27:28" x14ac:dyDescent="0.25">
      <c r="AA910" s="1"/>
      <c r="AB910" s="1"/>
    </row>
    <row r="911" spans="27:28" x14ac:dyDescent="0.25">
      <c r="AA911" s="1"/>
      <c r="AB911" s="1"/>
    </row>
    <row r="912" spans="27:28" x14ac:dyDescent="0.25">
      <c r="AA912" s="1"/>
      <c r="AB912" s="1"/>
    </row>
    <row r="913" spans="27:28" x14ac:dyDescent="0.25">
      <c r="AA913" s="1"/>
      <c r="AB913" s="1"/>
    </row>
    <row r="914" spans="27:28" x14ac:dyDescent="0.25">
      <c r="AA914" s="1"/>
      <c r="AB914" s="1"/>
    </row>
    <row r="915" spans="27:28" x14ac:dyDescent="0.25">
      <c r="AA915" s="1"/>
      <c r="AB915" s="1"/>
    </row>
    <row r="916" spans="27:28" x14ac:dyDescent="0.25">
      <c r="AA916" s="1"/>
      <c r="AB916" s="1"/>
    </row>
    <row r="917" spans="27:28" x14ac:dyDescent="0.25">
      <c r="AA917" s="1"/>
      <c r="AB917" s="1"/>
    </row>
    <row r="918" spans="27:28" x14ac:dyDescent="0.25">
      <c r="AA918" s="1"/>
      <c r="AB918" s="1"/>
    </row>
    <row r="919" spans="27:28" x14ac:dyDescent="0.25">
      <c r="AA919" s="1"/>
      <c r="AB919" s="1"/>
    </row>
    <row r="920" spans="27:28" x14ac:dyDescent="0.25">
      <c r="AA920" s="1"/>
      <c r="AB920" s="1"/>
    </row>
    <row r="921" spans="27:28" x14ac:dyDescent="0.25">
      <c r="AA921" s="1"/>
      <c r="AB921" s="1"/>
    </row>
    <row r="922" spans="27:28" x14ac:dyDescent="0.25">
      <c r="AA922" s="1"/>
      <c r="AB922" s="1"/>
    </row>
    <row r="923" spans="27:28" x14ac:dyDescent="0.25">
      <c r="AA923" s="1"/>
      <c r="AB923" s="1"/>
    </row>
    <row r="924" spans="27:28" x14ac:dyDescent="0.25">
      <c r="AA924" s="1"/>
      <c r="AB924" s="1"/>
    </row>
    <row r="925" spans="27:28" x14ac:dyDescent="0.25">
      <c r="AA925" s="1"/>
      <c r="AB925" s="1"/>
    </row>
    <row r="926" spans="27:28" x14ac:dyDescent="0.25">
      <c r="AA926" s="1"/>
      <c r="AB926" s="1"/>
    </row>
    <row r="927" spans="27:28" x14ac:dyDescent="0.25">
      <c r="AA927" s="1"/>
      <c r="AB927" s="1"/>
    </row>
    <row r="928" spans="27:28" x14ac:dyDescent="0.25">
      <c r="AA928" s="1"/>
      <c r="AB928" s="1"/>
    </row>
    <row r="929" spans="27:28" x14ac:dyDescent="0.25">
      <c r="AA929" s="1"/>
      <c r="AB929" s="1"/>
    </row>
    <row r="930" spans="27:28" x14ac:dyDescent="0.25">
      <c r="AA930" s="1"/>
      <c r="AB930" s="1"/>
    </row>
    <row r="931" spans="27:28" x14ac:dyDescent="0.25">
      <c r="AA931" s="1"/>
      <c r="AB931" s="1"/>
    </row>
    <row r="932" spans="27:28" x14ac:dyDescent="0.25">
      <c r="AA932" s="1"/>
      <c r="AB932" s="1"/>
    </row>
    <row r="933" spans="27:28" x14ac:dyDescent="0.25">
      <c r="AA933" s="1"/>
      <c r="AB933" s="1"/>
    </row>
    <row r="934" spans="27:28" x14ac:dyDescent="0.25">
      <c r="AA934" s="1"/>
      <c r="AB934" s="1"/>
    </row>
    <row r="935" spans="27:28" x14ac:dyDescent="0.25">
      <c r="AA935" s="1"/>
      <c r="AB935" s="1"/>
    </row>
    <row r="936" spans="27:28" x14ac:dyDescent="0.25">
      <c r="AA936" s="1"/>
      <c r="AB936" s="1"/>
    </row>
    <row r="937" spans="27:28" x14ac:dyDescent="0.25">
      <c r="AA937" s="1"/>
      <c r="AB937" s="1"/>
    </row>
    <row r="938" spans="27:28" x14ac:dyDescent="0.25">
      <c r="AA938" s="1"/>
      <c r="AB938" s="1"/>
    </row>
    <row r="939" spans="27:28" x14ac:dyDescent="0.25">
      <c r="AA939" s="1"/>
      <c r="AB939" s="1"/>
    </row>
    <row r="940" spans="27:28" x14ac:dyDescent="0.25">
      <c r="AA940" s="1"/>
      <c r="AB940" s="1"/>
    </row>
    <row r="941" spans="27:28" x14ac:dyDescent="0.25">
      <c r="AA941" s="1"/>
      <c r="AB941" s="1"/>
    </row>
    <row r="942" spans="27:28" x14ac:dyDescent="0.25">
      <c r="AA942" s="1"/>
      <c r="AB942" s="1"/>
    </row>
    <row r="943" spans="27:28" x14ac:dyDescent="0.25">
      <c r="AA943" s="1"/>
      <c r="AB943" s="1"/>
    </row>
    <row r="944" spans="27:28" x14ac:dyDescent="0.25">
      <c r="AA944" s="1"/>
      <c r="AB944" s="1"/>
    </row>
    <row r="945" spans="27:28" x14ac:dyDescent="0.25">
      <c r="AA945" s="1"/>
      <c r="AB945" s="1"/>
    </row>
    <row r="946" spans="27:28" x14ac:dyDescent="0.25">
      <c r="AA946" s="1"/>
      <c r="AB946" s="1"/>
    </row>
    <row r="947" spans="27:28" x14ac:dyDescent="0.25">
      <c r="AA947" s="1"/>
      <c r="AB947" s="1"/>
    </row>
    <row r="948" spans="27:28" x14ac:dyDescent="0.25">
      <c r="AA948" s="1"/>
      <c r="AB948" s="1"/>
    </row>
    <row r="949" spans="27:28" x14ac:dyDescent="0.25">
      <c r="AA949" s="1"/>
      <c r="AB949" s="1"/>
    </row>
    <row r="950" spans="27:28" x14ac:dyDescent="0.25">
      <c r="AA950" s="1"/>
      <c r="AB950" s="1"/>
    </row>
    <row r="951" spans="27:28" x14ac:dyDescent="0.25">
      <c r="AA951" s="1"/>
      <c r="AB951" s="1"/>
    </row>
    <row r="952" spans="27:28" x14ac:dyDescent="0.25">
      <c r="AA952" s="1"/>
      <c r="AB952" s="1"/>
    </row>
    <row r="953" spans="27:28" x14ac:dyDescent="0.25">
      <c r="AA953" s="1"/>
      <c r="AB953" s="1"/>
    </row>
    <row r="954" spans="27:28" x14ac:dyDescent="0.25">
      <c r="AA954" s="1"/>
      <c r="AB954" s="1"/>
    </row>
    <row r="955" spans="27:28" x14ac:dyDescent="0.25">
      <c r="AA955" s="1"/>
      <c r="AB955" s="1"/>
    </row>
    <row r="956" spans="27:28" x14ac:dyDescent="0.25">
      <c r="AA956" s="1"/>
      <c r="AB956" s="1"/>
    </row>
    <row r="957" spans="27:28" x14ac:dyDescent="0.25">
      <c r="AA957" s="1"/>
      <c r="AB957" s="1"/>
    </row>
    <row r="958" spans="27:28" x14ac:dyDescent="0.25">
      <c r="AA958" s="1"/>
      <c r="AB958" s="1"/>
    </row>
    <row r="959" spans="27:28" x14ac:dyDescent="0.25">
      <c r="AA959" s="1"/>
      <c r="AB959" s="1"/>
    </row>
    <row r="960" spans="27:28" x14ac:dyDescent="0.25">
      <c r="AA960" s="1"/>
      <c r="AB960" s="1"/>
    </row>
    <row r="961" spans="27:28" x14ac:dyDescent="0.25">
      <c r="AA961" s="1"/>
      <c r="AB961" s="1"/>
    </row>
    <row r="962" spans="27:28" x14ac:dyDescent="0.25">
      <c r="AA962" s="1"/>
      <c r="AB962" s="1"/>
    </row>
    <row r="963" spans="27:28" x14ac:dyDescent="0.25">
      <c r="AA963" s="1"/>
      <c r="AB963" s="1"/>
    </row>
    <row r="964" spans="27:28" x14ac:dyDescent="0.25">
      <c r="AA964" s="1"/>
      <c r="AB964" s="1"/>
    </row>
    <row r="965" spans="27:28" x14ac:dyDescent="0.25">
      <c r="AA965" s="1"/>
      <c r="AB965" s="1"/>
    </row>
    <row r="966" spans="27:28" x14ac:dyDescent="0.25">
      <c r="AA966" s="1"/>
      <c r="AB966" s="1"/>
    </row>
    <row r="967" spans="27:28" x14ac:dyDescent="0.25">
      <c r="AA967" s="1"/>
      <c r="AB967" s="1"/>
    </row>
    <row r="968" spans="27:28" x14ac:dyDescent="0.25">
      <c r="AA968" s="1"/>
      <c r="AB968" s="1"/>
    </row>
    <row r="969" spans="27:28" x14ac:dyDescent="0.25">
      <c r="AA969" s="1"/>
      <c r="AB969" s="1"/>
    </row>
    <row r="970" spans="27:28" x14ac:dyDescent="0.25">
      <c r="AA970" s="1"/>
      <c r="AB970" s="1"/>
    </row>
    <row r="971" spans="27:28" x14ac:dyDescent="0.25">
      <c r="AA971" s="1"/>
      <c r="AB971" s="1"/>
    </row>
    <row r="972" spans="27:28" x14ac:dyDescent="0.25">
      <c r="AA972" s="1"/>
      <c r="AB972" s="1"/>
    </row>
    <row r="973" spans="27:28" x14ac:dyDescent="0.25">
      <c r="AA973" s="1"/>
      <c r="AB973" s="1"/>
    </row>
    <row r="974" spans="27:28" x14ac:dyDescent="0.25">
      <c r="AA974" s="1"/>
      <c r="AB974" s="1"/>
    </row>
    <row r="975" spans="27:28" x14ac:dyDescent="0.25">
      <c r="AA975" s="1"/>
      <c r="AB975" s="1"/>
    </row>
    <row r="976" spans="27:28" x14ac:dyDescent="0.25">
      <c r="AA976" s="1"/>
      <c r="AB976" s="1"/>
    </row>
    <row r="977" spans="27:28" x14ac:dyDescent="0.25">
      <c r="AA977" s="1"/>
      <c r="AB977" s="1"/>
    </row>
    <row r="978" spans="27:28" x14ac:dyDescent="0.25">
      <c r="AA978" s="1"/>
      <c r="AB978" s="1"/>
    </row>
    <row r="979" spans="27:28" x14ac:dyDescent="0.25">
      <c r="AA979" s="1"/>
      <c r="AB979" s="1"/>
    </row>
    <row r="980" spans="27:28" x14ac:dyDescent="0.25">
      <c r="AA980" s="1"/>
      <c r="AB980" s="1"/>
    </row>
    <row r="981" spans="27:28" x14ac:dyDescent="0.25">
      <c r="AA981" s="1"/>
      <c r="AB981" s="1"/>
    </row>
    <row r="982" spans="27:28" x14ac:dyDescent="0.25">
      <c r="AA982" s="1"/>
      <c r="AB982" s="1"/>
    </row>
    <row r="983" spans="27:28" x14ac:dyDescent="0.25">
      <c r="AA983" s="1"/>
      <c r="AB983" s="1"/>
    </row>
    <row r="984" spans="27:28" x14ac:dyDescent="0.25">
      <c r="AA984" s="1"/>
      <c r="AB984" s="1"/>
    </row>
    <row r="985" spans="27:28" x14ac:dyDescent="0.25">
      <c r="AA985" s="1"/>
      <c r="AB985" s="1"/>
    </row>
    <row r="986" spans="27:28" x14ac:dyDescent="0.25">
      <c r="AA986" s="1"/>
      <c r="AB986" s="1"/>
    </row>
    <row r="987" spans="27:28" x14ac:dyDescent="0.25">
      <c r="AA987" s="1"/>
      <c r="AB987" s="1"/>
    </row>
    <row r="988" spans="27:28" x14ac:dyDescent="0.25">
      <c r="AA988" s="1"/>
      <c r="AB988" s="1"/>
    </row>
    <row r="989" spans="27:28" x14ac:dyDescent="0.25">
      <c r="AA989" s="1"/>
      <c r="AB989" s="1"/>
    </row>
    <row r="990" spans="27:28" x14ac:dyDescent="0.25">
      <c r="AA990" s="1"/>
      <c r="AB990" s="1"/>
    </row>
    <row r="991" spans="27:28" x14ac:dyDescent="0.25">
      <c r="AA991" s="1"/>
      <c r="AB991" s="1"/>
    </row>
    <row r="992" spans="27:28" x14ac:dyDescent="0.25">
      <c r="AA992" s="1"/>
      <c r="AB992" s="1"/>
    </row>
    <row r="993" spans="27:28" x14ac:dyDescent="0.25">
      <c r="AA993" s="1"/>
      <c r="AB993" s="1"/>
    </row>
    <row r="994" spans="27:28" x14ac:dyDescent="0.25">
      <c r="AA994" s="1"/>
      <c r="AB994" s="1"/>
    </row>
    <row r="995" spans="27:28" x14ac:dyDescent="0.25">
      <c r="AA995" s="1"/>
      <c r="AB995" s="1"/>
    </row>
    <row r="996" spans="27:28" x14ac:dyDescent="0.25">
      <c r="AA996" s="1"/>
      <c r="AB996" s="1"/>
    </row>
    <row r="997" spans="27:28" x14ac:dyDescent="0.25">
      <c r="AA997" s="1"/>
      <c r="AB997" s="1"/>
    </row>
    <row r="998" spans="27:28" x14ac:dyDescent="0.25">
      <c r="AA998" s="1"/>
      <c r="AB998" s="1"/>
    </row>
    <row r="999" spans="27:28" x14ac:dyDescent="0.25">
      <c r="AA999" s="1"/>
      <c r="AB999" s="1"/>
    </row>
    <row r="1000" spans="27:28" x14ac:dyDescent="0.25">
      <c r="AA1000" s="1"/>
      <c r="AB1000" s="1"/>
    </row>
    <row r="1001" spans="27:28" x14ac:dyDescent="0.25">
      <c r="AA1001" s="1"/>
      <c r="AB1001" s="1"/>
    </row>
    <row r="1002" spans="27:28" x14ac:dyDescent="0.25">
      <c r="AA1002" s="1"/>
      <c r="AB1002" s="1"/>
    </row>
    <row r="1003" spans="27:28" x14ac:dyDescent="0.25">
      <c r="AA1003" s="1"/>
      <c r="AB1003" s="1"/>
    </row>
    <row r="1004" spans="27:28" x14ac:dyDescent="0.25">
      <c r="AA1004" s="1"/>
      <c r="AB1004" s="1"/>
    </row>
    <row r="1005" spans="27:28" x14ac:dyDescent="0.25">
      <c r="AA1005" s="1"/>
      <c r="AB1005" s="1"/>
    </row>
    <row r="1006" spans="27:28" x14ac:dyDescent="0.25">
      <c r="AA1006" s="1"/>
      <c r="AB1006" s="1"/>
    </row>
    <row r="1007" spans="27:28" x14ac:dyDescent="0.25">
      <c r="AA1007" s="1"/>
      <c r="AB1007" s="1"/>
    </row>
    <row r="1008" spans="27:28" x14ac:dyDescent="0.25">
      <c r="AA1008" s="1"/>
      <c r="AB1008" s="1"/>
    </row>
    <row r="1009" spans="27:28" x14ac:dyDescent="0.25">
      <c r="AA1009" s="1"/>
      <c r="AB1009" s="1"/>
    </row>
    <row r="1010" spans="27:28" x14ac:dyDescent="0.25">
      <c r="AA1010" s="1"/>
      <c r="AB1010" s="1"/>
    </row>
    <row r="1011" spans="27:28" x14ac:dyDescent="0.25">
      <c r="AA1011" s="1"/>
      <c r="AB1011" s="1"/>
    </row>
    <row r="1012" spans="27:28" x14ac:dyDescent="0.25">
      <c r="AA1012" s="1"/>
      <c r="AB1012" s="1"/>
    </row>
    <row r="1013" spans="27:28" x14ac:dyDescent="0.25">
      <c r="AA1013" s="1"/>
      <c r="AB1013" s="1"/>
    </row>
    <row r="1014" spans="27:28" x14ac:dyDescent="0.25">
      <c r="AA1014" s="1"/>
      <c r="AB1014" s="1"/>
    </row>
    <row r="1015" spans="27:28" x14ac:dyDescent="0.25">
      <c r="AA1015" s="1"/>
      <c r="AB1015" s="1"/>
    </row>
    <row r="1016" spans="27:28" x14ac:dyDescent="0.25">
      <c r="AA1016" s="1"/>
      <c r="AB1016" s="1"/>
    </row>
    <row r="1017" spans="27:28" x14ac:dyDescent="0.25">
      <c r="AA1017" s="1"/>
      <c r="AB1017" s="1"/>
    </row>
    <row r="1018" spans="27:28" x14ac:dyDescent="0.25">
      <c r="AA1018" s="1"/>
      <c r="AB1018" s="1"/>
    </row>
    <row r="1019" spans="27:28" x14ac:dyDescent="0.25">
      <c r="AA1019" s="1"/>
      <c r="AB1019" s="1"/>
    </row>
    <row r="1020" spans="27:28" x14ac:dyDescent="0.25">
      <c r="AA1020" s="1"/>
      <c r="AB1020" s="1"/>
    </row>
    <row r="1021" spans="27:28" x14ac:dyDescent="0.25">
      <c r="AA1021" s="1"/>
      <c r="AB1021" s="1"/>
    </row>
    <row r="1022" spans="27:28" x14ac:dyDescent="0.25">
      <c r="AA1022" s="1"/>
      <c r="AB1022" s="1"/>
    </row>
    <row r="1023" spans="27:28" x14ac:dyDescent="0.25">
      <c r="AA1023" s="1"/>
      <c r="AB1023" s="1"/>
    </row>
    <row r="1024" spans="27:28" x14ac:dyDescent="0.25">
      <c r="AA1024" s="1"/>
      <c r="AB1024" s="1"/>
    </row>
    <row r="1025" spans="27:28" x14ac:dyDescent="0.25">
      <c r="AA1025" s="1"/>
      <c r="AB1025" s="1"/>
    </row>
    <row r="1026" spans="27:28" x14ac:dyDescent="0.25">
      <c r="AA1026" s="1"/>
      <c r="AB1026" s="1"/>
    </row>
    <row r="1027" spans="27:28" x14ac:dyDescent="0.25">
      <c r="AA1027" s="1"/>
      <c r="AB1027" s="1"/>
    </row>
    <row r="1028" spans="27:28" x14ac:dyDescent="0.25">
      <c r="AA1028" s="1"/>
      <c r="AB1028" s="1"/>
    </row>
    <row r="1029" spans="27:28" x14ac:dyDescent="0.25">
      <c r="AA1029" s="1"/>
      <c r="AB1029" s="1"/>
    </row>
    <row r="1030" spans="27:28" x14ac:dyDescent="0.25">
      <c r="AA1030" s="1"/>
      <c r="AB1030" s="1"/>
    </row>
    <row r="1031" spans="27:28" x14ac:dyDescent="0.25">
      <c r="AA1031" s="1"/>
      <c r="AB1031" s="1"/>
    </row>
    <row r="1032" spans="27:28" x14ac:dyDescent="0.25">
      <c r="AA1032" s="1"/>
      <c r="AB1032" s="1"/>
    </row>
    <row r="1033" spans="27:28" x14ac:dyDescent="0.25">
      <c r="AA1033" s="1"/>
      <c r="AB1033" s="1"/>
    </row>
    <row r="1034" spans="27:28" x14ac:dyDescent="0.25">
      <c r="AA1034" s="1"/>
      <c r="AB1034" s="1"/>
    </row>
    <row r="1035" spans="27:28" x14ac:dyDescent="0.25">
      <c r="AA1035" s="1"/>
      <c r="AB1035" s="1"/>
    </row>
    <row r="1036" spans="27:28" x14ac:dyDescent="0.25">
      <c r="AA1036" s="1"/>
      <c r="AB1036" s="1"/>
    </row>
    <row r="1037" spans="27:28" x14ac:dyDescent="0.25">
      <c r="AA1037" s="1"/>
      <c r="AB1037" s="1"/>
    </row>
    <row r="1038" spans="27:28" x14ac:dyDescent="0.25">
      <c r="AA1038" s="1"/>
      <c r="AB1038" s="1"/>
    </row>
    <row r="1039" spans="27:28" x14ac:dyDescent="0.25">
      <c r="AA1039" s="1"/>
      <c r="AB1039" s="1"/>
    </row>
    <row r="1040" spans="27:28" x14ac:dyDescent="0.25">
      <c r="AA1040" s="1"/>
      <c r="AB1040" s="1"/>
    </row>
    <row r="1041" spans="27:28" x14ac:dyDescent="0.25">
      <c r="AA1041" s="1"/>
      <c r="AB1041" s="1"/>
    </row>
    <row r="1042" spans="27:28" x14ac:dyDescent="0.25">
      <c r="AA1042" s="1"/>
      <c r="AB1042" s="1"/>
    </row>
    <row r="1043" spans="27:28" x14ac:dyDescent="0.25">
      <c r="AA1043" s="1"/>
      <c r="AB1043" s="1"/>
    </row>
    <row r="1044" spans="27:28" x14ac:dyDescent="0.25">
      <c r="AA1044" s="1"/>
      <c r="AB1044" s="1"/>
    </row>
    <row r="1045" spans="27:28" x14ac:dyDescent="0.25">
      <c r="AA1045" s="1"/>
      <c r="AB1045" s="1"/>
    </row>
    <row r="1046" spans="27:28" x14ac:dyDescent="0.25">
      <c r="AA1046" s="1"/>
      <c r="AB1046" s="1"/>
    </row>
    <row r="1047" spans="27:28" x14ac:dyDescent="0.25">
      <c r="AA1047" s="1"/>
      <c r="AB1047" s="1"/>
    </row>
    <row r="1048" spans="27:28" x14ac:dyDescent="0.25">
      <c r="AA1048" s="1"/>
      <c r="AB1048" s="1"/>
    </row>
    <row r="1049" spans="27:28" x14ac:dyDescent="0.25">
      <c r="AA1049" s="1"/>
      <c r="AB1049" s="1"/>
    </row>
    <row r="1050" spans="27:28" x14ac:dyDescent="0.25">
      <c r="AA1050" s="1"/>
      <c r="AB1050" s="1"/>
    </row>
    <row r="1051" spans="27:28" x14ac:dyDescent="0.25">
      <c r="AA1051" s="1"/>
      <c r="AB1051" s="1"/>
    </row>
    <row r="1052" spans="27:28" x14ac:dyDescent="0.25">
      <c r="AA1052" s="1"/>
      <c r="AB1052" s="1"/>
    </row>
    <row r="1053" spans="27:28" x14ac:dyDescent="0.25">
      <c r="AA1053" s="1"/>
      <c r="AB1053" s="1"/>
    </row>
    <row r="1054" spans="27:28" x14ac:dyDescent="0.25">
      <c r="AA1054" s="1"/>
      <c r="AB1054" s="1"/>
    </row>
    <row r="1055" spans="27:28" x14ac:dyDescent="0.25">
      <c r="AA1055" s="1"/>
      <c r="AB1055" s="1"/>
    </row>
    <row r="1056" spans="27:28" x14ac:dyDescent="0.25">
      <c r="AA1056" s="1"/>
      <c r="AB1056" s="1"/>
    </row>
    <row r="1057" spans="27:28" x14ac:dyDescent="0.25">
      <c r="AA1057" s="1"/>
      <c r="AB1057" s="1"/>
    </row>
    <row r="1058" spans="27:28" x14ac:dyDescent="0.25">
      <c r="AA1058" s="1"/>
      <c r="AB1058" s="1"/>
    </row>
    <row r="1059" spans="27:28" x14ac:dyDescent="0.25">
      <c r="AA1059" s="1"/>
      <c r="AB1059" s="1"/>
    </row>
    <row r="1060" spans="27:28" x14ac:dyDescent="0.25">
      <c r="AA1060" s="1"/>
      <c r="AB1060" s="1"/>
    </row>
    <row r="1061" spans="27:28" x14ac:dyDescent="0.25">
      <c r="AA1061" s="1"/>
      <c r="AB1061" s="1"/>
    </row>
    <row r="1062" spans="27:28" x14ac:dyDescent="0.25">
      <c r="AA1062" s="1"/>
      <c r="AB1062" s="1"/>
    </row>
    <row r="1063" spans="27:28" x14ac:dyDescent="0.25">
      <c r="AA1063" s="1"/>
      <c r="AB1063" s="1"/>
    </row>
    <row r="1064" spans="27:28" x14ac:dyDescent="0.25">
      <c r="AA1064" s="1"/>
      <c r="AB1064" s="1"/>
    </row>
    <row r="1065" spans="27:28" x14ac:dyDescent="0.25">
      <c r="AA1065" s="1"/>
      <c r="AB1065" s="1"/>
    </row>
    <row r="1066" spans="27:28" x14ac:dyDescent="0.25">
      <c r="AA1066" s="1"/>
      <c r="AB1066" s="1"/>
    </row>
    <row r="1067" spans="27:28" x14ac:dyDescent="0.25">
      <c r="AA1067" s="1"/>
      <c r="AB1067" s="1"/>
    </row>
    <row r="1068" spans="27:28" x14ac:dyDescent="0.25">
      <c r="AA1068" s="1"/>
      <c r="AB1068" s="1"/>
    </row>
    <row r="1069" spans="27:28" x14ac:dyDescent="0.25">
      <c r="AA1069" s="1"/>
      <c r="AB1069" s="1"/>
    </row>
    <row r="1070" spans="27:28" x14ac:dyDescent="0.25">
      <c r="AA1070" s="1"/>
      <c r="AB1070" s="1"/>
    </row>
    <row r="1071" spans="27:28" x14ac:dyDescent="0.25">
      <c r="AA1071" s="1"/>
      <c r="AB1071" s="1"/>
    </row>
    <row r="1072" spans="27:28" x14ac:dyDescent="0.25">
      <c r="AA1072" s="1"/>
      <c r="AB1072" s="1"/>
    </row>
    <row r="1073" spans="27:28" x14ac:dyDescent="0.25">
      <c r="AA1073" s="1"/>
      <c r="AB1073" s="1"/>
    </row>
    <row r="1074" spans="27:28" x14ac:dyDescent="0.25">
      <c r="AA1074" s="1"/>
      <c r="AB1074" s="1"/>
    </row>
    <row r="1075" spans="27:28" x14ac:dyDescent="0.25">
      <c r="AA1075" s="1"/>
      <c r="AB1075" s="1"/>
    </row>
    <row r="1076" spans="27:28" x14ac:dyDescent="0.25">
      <c r="AA1076" s="1"/>
      <c r="AB1076" s="1"/>
    </row>
    <row r="1077" spans="27:28" x14ac:dyDescent="0.25">
      <c r="AA1077" s="1"/>
      <c r="AB1077" s="1"/>
    </row>
    <row r="1078" spans="27:28" x14ac:dyDescent="0.25">
      <c r="AA1078" s="1"/>
      <c r="AB1078" s="1"/>
    </row>
    <row r="1079" spans="27:28" x14ac:dyDescent="0.25">
      <c r="AA1079" s="1"/>
      <c r="AB1079" s="1"/>
    </row>
    <row r="1080" spans="27:28" x14ac:dyDescent="0.25">
      <c r="AA1080" s="1"/>
      <c r="AB1080" s="1"/>
    </row>
    <row r="1081" spans="27:28" x14ac:dyDescent="0.25">
      <c r="AA1081" s="1"/>
      <c r="AB1081" s="1"/>
    </row>
    <row r="1082" spans="27:28" x14ac:dyDescent="0.25">
      <c r="AA1082" s="1"/>
      <c r="AB1082" s="1"/>
    </row>
    <row r="1083" spans="27:28" x14ac:dyDescent="0.25">
      <c r="AA1083" s="1"/>
      <c r="AB1083" s="1"/>
    </row>
    <row r="1084" spans="27:28" x14ac:dyDescent="0.25">
      <c r="AA1084" s="1"/>
      <c r="AB1084" s="1"/>
    </row>
    <row r="1085" spans="27:28" x14ac:dyDescent="0.25">
      <c r="AA1085" s="1"/>
      <c r="AB1085" s="1"/>
    </row>
    <row r="1086" spans="27:28" x14ac:dyDescent="0.25">
      <c r="AA1086" s="1"/>
      <c r="AB1086" s="1"/>
    </row>
    <row r="1087" spans="27:28" x14ac:dyDescent="0.25">
      <c r="AA1087" s="1"/>
      <c r="AB1087" s="1"/>
    </row>
    <row r="1088" spans="27:28" x14ac:dyDescent="0.25">
      <c r="AA1088" s="1"/>
      <c r="AB1088" s="1"/>
    </row>
    <row r="1089" spans="27:28" x14ac:dyDescent="0.25">
      <c r="AA1089" s="1"/>
      <c r="AB1089" s="1"/>
    </row>
    <row r="1090" spans="27:28" x14ac:dyDescent="0.25">
      <c r="AA1090" s="1"/>
      <c r="AB1090" s="1"/>
    </row>
    <row r="1091" spans="27:28" x14ac:dyDescent="0.25">
      <c r="AA1091" s="1"/>
      <c r="AB1091" s="1"/>
    </row>
    <row r="1092" spans="27:28" x14ac:dyDescent="0.25">
      <c r="AA1092" s="1"/>
      <c r="AB1092" s="1"/>
    </row>
    <row r="1093" spans="27:28" x14ac:dyDescent="0.25">
      <c r="AA1093" s="1"/>
      <c r="AB1093" s="1"/>
    </row>
    <row r="1094" spans="27:28" x14ac:dyDescent="0.25">
      <c r="AA1094" s="1"/>
      <c r="AB1094" s="1"/>
    </row>
    <row r="1095" spans="27:28" x14ac:dyDescent="0.25">
      <c r="AA1095" s="1"/>
      <c r="AB1095" s="1"/>
    </row>
    <row r="1096" spans="27:28" x14ac:dyDescent="0.25">
      <c r="AA1096" s="1"/>
      <c r="AB1096" s="1"/>
    </row>
    <row r="1097" spans="27:28" x14ac:dyDescent="0.25">
      <c r="AA1097" s="1"/>
      <c r="AB1097" s="1"/>
    </row>
    <row r="1098" spans="27:28" x14ac:dyDescent="0.25">
      <c r="AA1098" s="1"/>
      <c r="AB1098" s="1"/>
    </row>
    <row r="1099" spans="27:28" x14ac:dyDescent="0.25">
      <c r="AA1099" s="1"/>
      <c r="AB1099" s="1"/>
    </row>
    <row r="1100" spans="27:28" x14ac:dyDescent="0.25">
      <c r="AA1100" s="1"/>
      <c r="AB1100" s="1"/>
    </row>
    <row r="1101" spans="27:28" x14ac:dyDescent="0.25">
      <c r="AA1101" s="1"/>
      <c r="AB1101" s="1"/>
    </row>
    <row r="1102" spans="27:28" x14ac:dyDescent="0.25">
      <c r="AA1102" s="1"/>
      <c r="AB1102" s="1"/>
    </row>
    <row r="1103" spans="27:28" x14ac:dyDescent="0.25">
      <c r="AA1103" s="1"/>
      <c r="AB1103" s="1"/>
    </row>
    <row r="1104" spans="27:28" x14ac:dyDescent="0.25">
      <c r="AA1104" s="1"/>
      <c r="AB1104" s="1"/>
    </row>
    <row r="1105" spans="27:28" x14ac:dyDescent="0.25">
      <c r="AA1105" s="1"/>
      <c r="AB1105" s="1"/>
    </row>
    <row r="1106" spans="27:28" x14ac:dyDescent="0.25">
      <c r="AA1106" s="1"/>
      <c r="AB1106" s="1"/>
    </row>
    <row r="1107" spans="27:28" x14ac:dyDescent="0.25">
      <c r="AA1107" s="1"/>
      <c r="AB1107" s="1"/>
    </row>
    <row r="1108" spans="27:28" x14ac:dyDescent="0.25">
      <c r="AA1108" s="1"/>
      <c r="AB1108" s="1"/>
    </row>
    <row r="1109" spans="27:28" x14ac:dyDescent="0.25">
      <c r="AA1109" s="1"/>
      <c r="AB1109" s="1"/>
    </row>
    <row r="1110" spans="27:28" x14ac:dyDescent="0.25">
      <c r="AA1110" s="1"/>
      <c r="AB1110" s="1"/>
    </row>
    <row r="1111" spans="27:28" x14ac:dyDescent="0.25">
      <c r="AA1111" s="1"/>
      <c r="AB1111" s="1"/>
    </row>
    <row r="1112" spans="27:28" x14ac:dyDescent="0.25">
      <c r="AA1112" s="1"/>
      <c r="AB1112" s="1"/>
    </row>
    <row r="1113" spans="27:28" x14ac:dyDescent="0.25">
      <c r="AA1113" s="1"/>
      <c r="AB1113" s="1"/>
    </row>
    <row r="1114" spans="27:28" x14ac:dyDescent="0.25">
      <c r="AA1114" s="1"/>
      <c r="AB1114" s="1"/>
    </row>
    <row r="1115" spans="27:28" x14ac:dyDescent="0.25">
      <c r="AA1115" s="1"/>
      <c r="AB1115" s="1"/>
    </row>
    <row r="1116" spans="27:28" x14ac:dyDescent="0.25">
      <c r="AA1116" s="1"/>
      <c r="AB1116" s="1"/>
    </row>
    <row r="1117" spans="27:28" x14ac:dyDescent="0.25">
      <c r="AA1117" s="1"/>
      <c r="AB1117" s="1"/>
    </row>
    <row r="1118" spans="27:28" x14ac:dyDescent="0.25">
      <c r="AA1118" s="1"/>
      <c r="AB1118" s="1"/>
    </row>
    <row r="1119" spans="27:28" x14ac:dyDescent="0.25">
      <c r="AA1119" s="1"/>
      <c r="AB1119" s="1"/>
    </row>
    <row r="1120" spans="27:28" x14ac:dyDescent="0.25">
      <c r="AA1120" s="1"/>
      <c r="AB1120" s="1"/>
    </row>
    <row r="1121" spans="27:28" x14ac:dyDescent="0.25">
      <c r="AA1121" s="1"/>
      <c r="AB1121" s="1"/>
    </row>
    <row r="1122" spans="27:28" x14ac:dyDescent="0.25">
      <c r="AA1122" s="1"/>
      <c r="AB1122" s="1"/>
    </row>
    <row r="1123" spans="27:28" x14ac:dyDescent="0.25">
      <c r="AA1123" s="1"/>
      <c r="AB1123" s="1"/>
    </row>
    <row r="1124" spans="27:28" x14ac:dyDescent="0.25">
      <c r="AA1124" s="1"/>
      <c r="AB1124" s="1"/>
    </row>
    <row r="1125" spans="27:28" x14ac:dyDescent="0.25">
      <c r="AA1125" s="1"/>
      <c r="AB1125" s="1"/>
    </row>
    <row r="1126" spans="27:28" x14ac:dyDescent="0.25">
      <c r="AA1126" s="1"/>
      <c r="AB1126" s="1"/>
    </row>
    <row r="1127" spans="27:28" x14ac:dyDescent="0.25">
      <c r="AA1127" s="1"/>
      <c r="AB1127" s="1"/>
    </row>
    <row r="1128" spans="27:28" x14ac:dyDescent="0.25">
      <c r="AA1128" s="1"/>
      <c r="AB1128" s="1"/>
    </row>
    <row r="1129" spans="27:28" x14ac:dyDescent="0.25">
      <c r="AA1129" s="1"/>
      <c r="AB1129" s="1"/>
    </row>
    <row r="1130" spans="27:28" x14ac:dyDescent="0.25">
      <c r="AA1130" s="1"/>
      <c r="AB1130" s="1"/>
    </row>
    <row r="1131" spans="27:28" x14ac:dyDescent="0.25">
      <c r="AA1131" s="1"/>
      <c r="AB1131" s="1"/>
    </row>
    <row r="1132" spans="27:28" x14ac:dyDescent="0.25">
      <c r="AA1132" s="1"/>
      <c r="AB1132" s="1"/>
    </row>
    <row r="1133" spans="27:28" x14ac:dyDescent="0.25">
      <c r="AA1133" s="1"/>
      <c r="AB1133" s="1"/>
    </row>
    <row r="1134" spans="27:28" x14ac:dyDescent="0.25">
      <c r="AA1134" s="1"/>
      <c r="AB1134" s="1"/>
    </row>
    <row r="1135" spans="27:28" x14ac:dyDescent="0.25">
      <c r="AA1135" s="1"/>
      <c r="AB1135" s="1"/>
    </row>
    <row r="1136" spans="27:28" x14ac:dyDescent="0.25">
      <c r="AA1136" s="1"/>
      <c r="AB1136" s="1"/>
    </row>
    <row r="1137" spans="27:28" x14ac:dyDescent="0.25">
      <c r="AA1137" s="1"/>
      <c r="AB1137" s="1"/>
    </row>
    <row r="1138" spans="27:28" x14ac:dyDescent="0.25">
      <c r="AA1138" s="1"/>
      <c r="AB1138" s="1"/>
    </row>
    <row r="1139" spans="27:28" x14ac:dyDescent="0.25">
      <c r="AA1139" s="1"/>
      <c r="AB1139" s="1"/>
    </row>
    <row r="1140" spans="27:28" x14ac:dyDescent="0.25">
      <c r="AA1140" s="1"/>
      <c r="AB1140" s="1"/>
    </row>
    <row r="1141" spans="27:28" x14ac:dyDescent="0.25">
      <c r="AA1141" s="1"/>
      <c r="AB1141" s="1"/>
    </row>
    <row r="1142" spans="27:28" x14ac:dyDescent="0.25">
      <c r="AA1142" s="1"/>
      <c r="AB1142" s="1"/>
    </row>
    <row r="1143" spans="27:28" x14ac:dyDescent="0.25">
      <c r="AA1143" s="1"/>
      <c r="AB1143" s="1"/>
    </row>
    <row r="1144" spans="27:28" x14ac:dyDescent="0.25">
      <c r="AA1144" s="1"/>
      <c r="AB1144" s="1"/>
    </row>
    <row r="1145" spans="27:28" x14ac:dyDescent="0.25">
      <c r="AA1145" s="1"/>
      <c r="AB1145" s="1"/>
    </row>
    <row r="1146" spans="27:28" x14ac:dyDescent="0.25">
      <c r="AA1146" s="1"/>
      <c r="AB1146" s="1"/>
    </row>
    <row r="1147" spans="27:28" x14ac:dyDescent="0.25">
      <c r="AA1147" s="1"/>
      <c r="AB1147" s="1"/>
    </row>
    <row r="1148" spans="27:28" x14ac:dyDescent="0.25">
      <c r="AA1148" s="1"/>
      <c r="AB1148" s="1"/>
    </row>
    <row r="1149" spans="27:28" x14ac:dyDescent="0.25">
      <c r="AA1149" s="1"/>
      <c r="AB1149" s="1"/>
    </row>
    <row r="1150" spans="27:28" x14ac:dyDescent="0.25">
      <c r="AA1150" s="1"/>
      <c r="AB1150" s="1"/>
    </row>
    <row r="1151" spans="27:28" x14ac:dyDescent="0.25">
      <c r="AA1151" s="1"/>
      <c r="AB1151" s="1"/>
    </row>
    <row r="1152" spans="27:28" x14ac:dyDescent="0.25">
      <c r="AA1152" s="1"/>
      <c r="AB1152" s="1"/>
    </row>
    <row r="1153" spans="27:28" x14ac:dyDescent="0.25">
      <c r="AA1153" s="1"/>
      <c r="AB1153" s="1"/>
    </row>
    <row r="1154" spans="27:28" x14ac:dyDescent="0.25">
      <c r="AA1154" s="1"/>
      <c r="AB1154" s="1"/>
    </row>
    <row r="1155" spans="27:28" x14ac:dyDescent="0.25">
      <c r="AA1155" s="1"/>
      <c r="AB1155" s="1"/>
    </row>
    <row r="1156" spans="27:28" x14ac:dyDescent="0.25">
      <c r="AA1156" s="1"/>
      <c r="AB1156" s="1"/>
    </row>
    <row r="1157" spans="27:28" x14ac:dyDescent="0.25">
      <c r="AA1157" s="1"/>
      <c r="AB1157" s="1"/>
    </row>
    <row r="1158" spans="27:28" x14ac:dyDescent="0.25">
      <c r="AA1158" s="1"/>
      <c r="AB1158" s="1"/>
    </row>
    <row r="1159" spans="27:28" x14ac:dyDescent="0.25">
      <c r="AA1159" s="1"/>
      <c r="AB1159" s="1"/>
    </row>
    <row r="1160" spans="27:28" x14ac:dyDescent="0.25">
      <c r="AA1160" s="1"/>
      <c r="AB1160" s="1"/>
    </row>
    <row r="1161" spans="27:28" x14ac:dyDescent="0.25">
      <c r="AA1161" s="1"/>
      <c r="AB1161" s="1"/>
    </row>
    <row r="1162" spans="27:28" x14ac:dyDescent="0.25">
      <c r="AA1162" s="1"/>
      <c r="AB1162" s="1"/>
    </row>
    <row r="1163" spans="27:28" x14ac:dyDescent="0.25">
      <c r="AA1163" s="1"/>
      <c r="AB1163" s="1"/>
    </row>
    <row r="1164" spans="27:28" x14ac:dyDescent="0.25">
      <c r="AA1164" s="1"/>
      <c r="AB1164" s="1"/>
    </row>
    <row r="1165" spans="27:28" x14ac:dyDescent="0.25">
      <c r="AA1165" s="1"/>
      <c r="AB1165" s="1"/>
    </row>
    <row r="1166" spans="27:28" x14ac:dyDescent="0.25">
      <c r="AA1166" s="1"/>
      <c r="AB1166" s="1"/>
    </row>
    <row r="1167" spans="27:28" x14ac:dyDescent="0.25">
      <c r="AA1167" s="1"/>
      <c r="AB1167" s="1"/>
    </row>
    <row r="1168" spans="27:28" x14ac:dyDescent="0.25">
      <c r="AA1168" s="1"/>
      <c r="AB1168" s="1"/>
    </row>
    <row r="1169" spans="27:28" x14ac:dyDescent="0.25">
      <c r="AA1169" s="1"/>
      <c r="AB1169" s="1"/>
    </row>
    <row r="1170" spans="27:28" x14ac:dyDescent="0.25">
      <c r="AA1170" s="1"/>
      <c r="AB1170" s="1"/>
    </row>
    <row r="1171" spans="27:28" x14ac:dyDescent="0.25">
      <c r="AA1171" s="1"/>
      <c r="AB1171" s="1"/>
    </row>
    <row r="1172" spans="27:28" x14ac:dyDescent="0.25">
      <c r="AA1172" s="1"/>
      <c r="AB1172" s="1"/>
    </row>
    <row r="1173" spans="27:28" x14ac:dyDescent="0.25">
      <c r="AA1173" s="1"/>
      <c r="AB1173" s="1"/>
    </row>
    <row r="1174" spans="27:28" x14ac:dyDescent="0.25">
      <c r="AA1174" s="1"/>
      <c r="AB1174" s="1"/>
    </row>
    <row r="1175" spans="27:28" x14ac:dyDescent="0.25">
      <c r="AA1175" s="1"/>
      <c r="AB1175" s="1"/>
    </row>
    <row r="1176" spans="27:28" x14ac:dyDescent="0.25">
      <c r="AA1176" s="1"/>
      <c r="AB1176" s="1"/>
    </row>
    <row r="1177" spans="27:28" x14ac:dyDescent="0.25">
      <c r="AA1177" s="1"/>
      <c r="AB1177" s="1"/>
    </row>
    <row r="1178" spans="27:28" x14ac:dyDescent="0.25">
      <c r="AA1178" s="1"/>
      <c r="AB1178" s="1"/>
    </row>
    <row r="1179" spans="27:28" x14ac:dyDescent="0.25">
      <c r="AA1179" s="1"/>
      <c r="AB1179" s="1"/>
    </row>
    <row r="1180" spans="27:28" x14ac:dyDescent="0.25">
      <c r="AA1180" s="1"/>
      <c r="AB1180" s="1"/>
    </row>
    <row r="1181" spans="27:28" x14ac:dyDescent="0.25">
      <c r="AA1181" s="1"/>
      <c r="AB1181" s="1"/>
    </row>
    <row r="1182" spans="27:28" x14ac:dyDescent="0.25">
      <c r="AA1182" s="1"/>
      <c r="AB1182" s="1"/>
    </row>
    <row r="1183" spans="27:28" x14ac:dyDescent="0.25">
      <c r="AA1183" s="1"/>
      <c r="AB1183" s="1"/>
    </row>
    <row r="1184" spans="27:28" x14ac:dyDescent="0.25">
      <c r="AA1184" s="1"/>
      <c r="AB1184" s="1"/>
    </row>
    <row r="1185" spans="27:28" x14ac:dyDescent="0.25">
      <c r="AA1185" s="1"/>
      <c r="AB1185" s="1"/>
    </row>
    <row r="1186" spans="27:28" x14ac:dyDescent="0.25">
      <c r="AA1186" s="1"/>
      <c r="AB1186" s="1"/>
    </row>
    <row r="1187" spans="27:28" x14ac:dyDescent="0.25">
      <c r="AA1187" s="1"/>
      <c r="AB1187" s="1"/>
    </row>
    <row r="1188" spans="27:28" x14ac:dyDescent="0.25">
      <c r="AA1188" s="1"/>
      <c r="AB1188" s="1"/>
    </row>
    <row r="1189" spans="27:28" x14ac:dyDescent="0.25">
      <c r="AA1189" s="1"/>
      <c r="AB1189" s="1"/>
    </row>
    <row r="1190" spans="27:28" x14ac:dyDescent="0.25">
      <c r="AA1190" s="1"/>
      <c r="AB1190" s="1"/>
    </row>
    <row r="1191" spans="27:28" x14ac:dyDescent="0.25">
      <c r="AA1191" s="1"/>
      <c r="AB1191" s="1"/>
    </row>
    <row r="1192" spans="27:28" x14ac:dyDescent="0.25">
      <c r="AA1192" s="1"/>
      <c r="AB1192" s="1"/>
    </row>
    <row r="1193" spans="27:28" x14ac:dyDescent="0.25">
      <c r="AA1193" s="1"/>
      <c r="AB1193" s="1"/>
    </row>
    <row r="1194" spans="27:28" x14ac:dyDescent="0.25">
      <c r="AA1194" s="1"/>
      <c r="AB1194" s="1"/>
    </row>
    <row r="1195" spans="27:28" x14ac:dyDescent="0.25">
      <c r="AA1195" s="1"/>
      <c r="AB1195" s="1"/>
    </row>
    <row r="1196" spans="27:28" x14ac:dyDescent="0.25">
      <c r="AA1196" s="1"/>
      <c r="AB1196" s="1"/>
    </row>
    <row r="1197" spans="27:28" x14ac:dyDescent="0.25">
      <c r="AA1197" s="1"/>
      <c r="AB1197" s="1"/>
    </row>
    <row r="1198" spans="27:28" x14ac:dyDescent="0.25">
      <c r="AA1198" s="1"/>
      <c r="AB1198" s="1"/>
    </row>
    <row r="1199" spans="27:28" x14ac:dyDescent="0.25">
      <c r="AA1199" s="1"/>
      <c r="AB1199" s="1"/>
    </row>
    <row r="1200" spans="27:28" x14ac:dyDescent="0.25">
      <c r="AA1200" s="1"/>
      <c r="AB1200" s="1"/>
    </row>
    <row r="1201" spans="27:28" x14ac:dyDescent="0.25">
      <c r="AA1201" s="1"/>
      <c r="AB1201" s="1"/>
    </row>
    <row r="1202" spans="27:28" x14ac:dyDescent="0.25">
      <c r="AA1202" s="1"/>
      <c r="AB1202" s="1"/>
    </row>
    <row r="1203" spans="27:28" x14ac:dyDescent="0.25">
      <c r="AA1203" s="1"/>
      <c r="AB1203" s="1"/>
    </row>
    <row r="1204" spans="27:28" x14ac:dyDescent="0.25">
      <c r="AA1204" s="1"/>
      <c r="AB1204" s="1"/>
    </row>
    <row r="1205" spans="27:28" x14ac:dyDescent="0.25">
      <c r="AA1205" s="1"/>
      <c r="AB1205" s="1"/>
    </row>
    <row r="1206" spans="27:28" x14ac:dyDescent="0.25">
      <c r="AA1206" s="1"/>
      <c r="AB1206" s="1"/>
    </row>
    <row r="1207" spans="27:28" x14ac:dyDescent="0.25">
      <c r="AA1207" s="1"/>
      <c r="AB1207" s="1"/>
    </row>
    <row r="1208" spans="27:28" x14ac:dyDescent="0.25">
      <c r="AA1208" s="1"/>
      <c r="AB1208" s="1"/>
    </row>
    <row r="1209" spans="27:28" x14ac:dyDescent="0.25">
      <c r="AA1209" s="1"/>
      <c r="AB1209" s="1"/>
    </row>
    <row r="1210" spans="27:28" x14ac:dyDescent="0.25">
      <c r="AA1210" s="1"/>
      <c r="AB1210" s="1"/>
    </row>
    <row r="1211" spans="27:28" x14ac:dyDescent="0.25">
      <c r="AA1211" s="1"/>
      <c r="AB1211" s="1"/>
    </row>
    <row r="1212" spans="27:28" x14ac:dyDescent="0.25">
      <c r="AA1212" s="1"/>
      <c r="AB1212" s="1"/>
    </row>
    <row r="1213" spans="27:28" x14ac:dyDescent="0.25">
      <c r="AA1213" s="1"/>
      <c r="AB1213" s="1"/>
    </row>
    <row r="1214" spans="27:28" x14ac:dyDescent="0.25">
      <c r="AA1214" s="1"/>
      <c r="AB1214" s="1"/>
    </row>
    <row r="1215" spans="27:28" x14ac:dyDescent="0.25">
      <c r="AA1215" s="1"/>
      <c r="AB1215" s="1"/>
    </row>
    <row r="1216" spans="27:28" x14ac:dyDescent="0.25">
      <c r="AA1216" s="1"/>
      <c r="AB1216" s="1"/>
    </row>
    <row r="1217" spans="27:28" x14ac:dyDescent="0.25">
      <c r="AA1217" s="1"/>
      <c r="AB1217" s="1"/>
    </row>
    <row r="1218" spans="27:28" x14ac:dyDescent="0.25">
      <c r="AA1218" s="1"/>
      <c r="AB1218" s="1"/>
    </row>
    <row r="1219" spans="27:28" x14ac:dyDescent="0.25">
      <c r="AA1219" s="1"/>
      <c r="AB1219" s="1"/>
    </row>
    <row r="1220" spans="27:28" x14ac:dyDescent="0.25">
      <c r="AA1220" s="1"/>
      <c r="AB1220" s="1"/>
    </row>
    <row r="1221" spans="27:28" x14ac:dyDescent="0.25">
      <c r="AA1221" s="1"/>
      <c r="AB1221" s="1"/>
    </row>
    <row r="1222" spans="27:28" x14ac:dyDescent="0.25">
      <c r="AA1222" s="1"/>
      <c r="AB1222" s="1"/>
    </row>
    <row r="1223" spans="27:28" x14ac:dyDescent="0.25">
      <c r="AA1223" s="1"/>
      <c r="AB1223" s="1"/>
    </row>
    <row r="1224" spans="27:28" x14ac:dyDescent="0.25">
      <c r="AA1224" s="1"/>
      <c r="AB1224" s="1"/>
    </row>
    <row r="1225" spans="27:28" x14ac:dyDescent="0.25">
      <c r="AA1225" s="1"/>
      <c r="AB1225" s="1"/>
    </row>
    <row r="1226" spans="27:28" x14ac:dyDescent="0.25">
      <c r="AA1226" s="1"/>
      <c r="AB1226" s="1"/>
    </row>
    <row r="1227" spans="27:28" x14ac:dyDescent="0.25">
      <c r="AA1227" s="1"/>
      <c r="AB1227" s="1"/>
    </row>
    <row r="1228" spans="27:28" x14ac:dyDescent="0.25">
      <c r="AA1228" s="1"/>
      <c r="AB1228" s="1"/>
    </row>
    <row r="1229" spans="27:28" x14ac:dyDescent="0.25">
      <c r="AA1229" s="1"/>
      <c r="AB1229" s="1"/>
    </row>
    <row r="1230" spans="27:28" x14ac:dyDescent="0.25">
      <c r="AA1230" s="1"/>
      <c r="AB1230" s="1"/>
    </row>
    <row r="1231" spans="27:28" x14ac:dyDescent="0.25">
      <c r="AA1231" s="1"/>
      <c r="AB1231" s="1"/>
    </row>
    <row r="1232" spans="27:28" x14ac:dyDescent="0.25">
      <c r="AA1232" s="1"/>
      <c r="AB1232" s="1"/>
    </row>
    <row r="1233" spans="27:28" x14ac:dyDescent="0.25">
      <c r="AA1233" s="1"/>
      <c r="AB1233" s="1"/>
    </row>
    <row r="1234" spans="27:28" x14ac:dyDescent="0.25">
      <c r="AA1234" s="1"/>
      <c r="AB1234" s="1"/>
    </row>
    <row r="1235" spans="27:28" x14ac:dyDescent="0.25">
      <c r="AA1235" s="1"/>
      <c r="AB1235" s="1"/>
    </row>
    <row r="1236" spans="27:28" x14ac:dyDescent="0.25">
      <c r="AA1236" s="1"/>
      <c r="AB1236" s="1"/>
    </row>
    <row r="1237" spans="27:28" x14ac:dyDescent="0.25">
      <c r="AA1237" s="1"/>
      <c r="AB1237" s="1"/>
    </row>
    <row r="1238" spans="27:28" x14ac:dyDescent="0.25">
      <c r="AA1238" s="1"/>
      <c r="AB1238" s="1"/>
    </row>
    <row r="1239" spans="27:28" x14ac:dyDescent="0.25">
      <c r="AA1239" s="1"/>
      <c r="AB1239" s="1"/>
    </row>
    <row r="1240" spans="27:28" x14ac:dyDescent="0.25">
      <c r="AA1240" s="1"/>
      <c r="AB1240" s="1"/>
    </row>
    <row r="1241" spans="27:28" x14ac:dyDescent="0.25">
      <c r="AA1241" s="1"/>
      <c r="AB1241" s="1"/>
    </row>
    <row r="1242" spans="27:28" x14ac:dyDescent="0.25">
      <c r="AA1242" s="1"/>
      <c r="AB1242" s="1"/>
    </row>
    <row r="1243" spans="27:28" x14ac:dyDescent="0.25">
      <c r="AA1243" s="1"/>
      <c r="AB1243" s="1"/>
    </row>
    <row r="1244" spans="27:28" x14ac:dyDescent="0.25">
      <c r="AA1244" s="1"/>
      <c r="AB1244" s="1"/>
    </row>
    <row r="1245" spans="27:28" x14ac:dyDescent="0.25">
      <c r="AA1245" s="1"/>
      <c r="AB1245" s="1"/>
    </row>
    <row r="1246" spans="27:28" x14ac:dyDescent="0.25">
      <c r="AA1246" s="1"/>
      <c r="AB1246" s="1"/>
    </row>
    <row r="1247" spans="27:28" x14ac:dyDescent="0.25">
      <c r="AA1247" s="1"/>
      <c r="AB1247" s="1"/>
    </row>
    <row r="1248" spans="27:28" x14ac:dyDescent="0.25">
      <c r="AA1248" s="1"/>
      <c r="AB1248" s="1"/>
    </row>
    <row r="1249" spans="27:28" x14ac:dyDescent="0.25">
      <c r="AA1249" s="1"/>
      <c r="AB1249" s="1"/>
    </row>
    <row r="1250" spans="27:28" x14ac:dyDescent="0.25">
      <c r="AA1250" s="1"/>
      <c r="AB1250" s="1"/>
    </row>
    <row r="1251" spans="27:28" x14ac:dyDescent="0.25">
      <c r="AA1251" s="1"/>
      <c r="AB1251" s="1"/>
    </row>
    <row r="1252" spans="27:28" x14ac:dyDescent="0.25">
      <c r="AA1252" s="1"/>
      <c r="AB1252" s="1"/>
    </row>
    <row r="1253" spans="27:28" x14ac:dyDescent="0.25">
      <c r="AA1253" s="1"/>
      <c r="AB1253" s="1"/>
    </row>
    <row r="1254" spans="27:28" x14ac:dyDescent="0.25">
      <c r="AA1254" s="1"/>
      <c r="AB1254" s="1"/>
    </row>
    <row r="1255" spans="27:28" x14ac:dyDescent="0.25">
      <c r="AA1255" s="1"/>
      <c r="AB1255" s="1"/>
    </row>
    <row r="1256" spans="27:28" x14ac:dyDescent="0.25">
      <c r="AA1256" s="1"/>
      <c r="AB1256" s="1"/>
    </row>
    <row r="1257" spans="27:28" x14ac:dyDescent="0.25">
      <c r="AA1257" s="1"/>
      <c r="AB1257" s="1"/>
    </row>
    <row r="1258" spans="27:28" x14ac:dyDescent="0.25">
      <c r="AA1258" s="1"/>
      <c r="AB1258" s="1"/>
    </row>
    <row r="1259" spans="27:28" x14ac:dyDescent="0.25">
      <c r="AA1259" s="1"/>
      <c r="AB1259" s="1"/>
    </row>
    <row r="1260" spans="27:28" x14ac:dyDescent="0.25">
      <c r="AA1260" s="1"/>
      <c r="AB1260" s="1"/>
    </row>
    <row r="1261" spans="27:28" x14ac:dyDescent="0.25">
      <c r="AA1261" s="1"/>
      <c r="AB1261" s="1"/>
    </row>
    <row r="1262" spans="27:28" x14ac:dyDescent="0.25">
      <c r="AA1262" s="1"/>
      <c r="AB1262" s="1"/>
    </row>
    <row r="1263" spans="27:28" x14ac:dyDescent="0.25">
      <c r="AA1263" s="1"/>
      <c r="AB1263" s="1"/>
    </row>
    <row r="1264" spans="27:28" x14ac:dyDescent="0.25">
      <c r="AA1264" s="1"/>
      <c r="AB1264" s="1"/>
    </row>
    <row r="1265" spans="27:28" x14ac:dyDescent="0.25">
      <c r="AA1265" s="1"/>
      <c r="AB1265" s="1"/>
    </row>
    <row r="1266" spans="27:28" x14ac:dyDescent="0.25">
      <c r="AA1266" s="1"/>
      <c r="AB1266" s="1"/>
    </row>
    <row r="1267" spans="27:28" x14ac:dyDescent="0.25">
      <c r="AA1267" s="1"/>
      <c r="AB1267" s="1"/>
    </row>
    <row r="1268" spans="27:28" x14ac:dyDescent="0.25">
      <c r="AA1268" s="1"/>
      <c r="AB1268" s="1"/>
    </row>
    <row r="1269" spans="27:28" x14ac:dyDescent="0.25">
      <c r="AA1269" s="1"/>
      <c r="AB1269" s="1"/>
    </row>
    <row r="1270" spans="27:28" x14ac:dyDescent="0.25">
      <c r="AA1270" s="1"/>
      <c r="AB1270" s="1"/>
    </row>
    <row r="1271" spans="27:28" x14ac:dyDescent="0.25">
      <c r="AA1271" s="1"/>
      <c r="AB1271" s="1"/>
    </row>
    <row r="1272" spans="27:28" x14ac:dyDescent="0.25">
      <c r="AA1272" s="1"/>
      <c r="AB1272" s="1"/>
    </row>
    <row r="1273" spans="27:28" x14ac:dyDescent="0.25">
      <c r="AA1273" s="1"/>
      <c r="AB1273" s="1"/>
    </row>
    <row r="1274" spans="27:28" x14ac:dyDescent="0.25">
      <c r="AA1274" s="1"/>
      <c r="AB1274" s="1"/>
    </row>
    <row r="1275" spans="27:28" x14ac:dyDescent="0.25">
      <c r="AA1275" s="1"/>
      <c r="AB1275" s="1"/>
    </row>
    <row r="1276" spans="27:28" x14ac:dyDescent="0.25">
      <c r="AA1276" s="1"/>
      <c r="AB1276" s="1"/>
    </row>
    <row r="1277" spans="27:28" x14ac:dyDescent="0.25">
      <c r="AA1277" s="1"/>
      <c r="AB1277" s="1"/>
    </row>
    <row r="1278" spans="27:28" x14ac:dyDescent="0.25">
      <c r="AA1278" s="1"/>
      <c r="AB1278" s="1"/>
    </row>
    <row r="1279" spans="27:28" x14ac:dyDescent="0.25">
      <c r="AA1279" s="1"/>
      <c r="AB1279" s="1"/>
    </row>
    <row r="1280" spans="27:28" x14ac:dyDescent="0.25">
      <c r="AA1280" s="1"/>
      <c r="AB1280" s="1"/>
    </row>
    <row r="1281" spans="27:28" x14ac:dyDescent="0.25">
      <c r="AA1281" s="1"/>
      <c r="AB1281" s="1"/>
    </row>
    <row r="1282" spans="27:28" x14ac:dyDescent="0.25">
      <c r="AA1282" s="1"/>
      <c r="AB1282" s="1"/>
    </row>
    <row r="1283" spans="27:28" x14ac:dyDescent="0.25">
      <c r="AA1283" s="1"/>
      <c r="AB1283" s="1"/>
    </row>
    <row r="1284" spans="27:28" x14ac:dyDescent="0.25">
      <c r="AA1284" s="1"/>
      <c r="AB1284" s="1"/>
    </row>
    <row r="1285" spans="27:28" x14ac:dyDescent="0.25">
      <c r="AA1285" s="1"/>
      <c r="AB1285" s="1"/>
    </row>
    <row r="1286" spans="27:28" x14ac:dyDescent="0.25">
      <c r="AA1286" s="1"/>
      <c r="AB1286" s="1"/>
    </row>
    <row r="1287" spans="27:28" x14ac:dyDescent="0.25">
      <c r="AA1287" s="1"/>
      <c r="AB1287" s="1"/>
    </row>
    <row r="1288" spans="27:28" x14ac:dyDescent="0.25">
      <c r="AA1288" s="1"/>
      <c r="AB1288" s="1"/>
    </row>
    <row r="1289" spans="27:28" x14ac:dyDescent="0.25">
      <c r="AA1289" s="1"/>
      <c r="AB1289" s="1"/>
    </row>
    <row r="1290" spans="27:28" x14ac:dyDescent="0.25">
      <c r="AA1290" s="1"/>
      <c r="AB1290" s="1"/>
    </row>
    <row r="1291" spans="27:28" x14ac:dyDescent="0.25">
      <c r="AA1291" s="1"/>
      <c r="AB1291" s="1"/>
    </row>
    <row r="1292" spans="27:28" x14ac:dyDescent="0.25">
      <c r="AA1292" s="1"/>
      <c r="AB1292" s="1"/>
    </row>
    <row r="1293" spans="27:28" x14ac:dyDescent="0.25">
      <c r="AA1293" s="1"/>
      <c r="AB1293" s="1"/>
    </row>
    <row r="1294" spans="27:28" x14ac:dyDescent="0.25">
      <c r="AA1294" s="1"/>
      <c r="AB1294" s="1"/>
    </row>
    <row r="1295" spans="27:28" x14ac:dyDescent="0.25">
      <c r="AA1295" s="1"/>
      <c r="AB1295" s="1"/>
    </row>
    <row r="1296" spans="27:28" x14ac:dyDescent="0.25">
      <c r="AA1296" s="1"/>
      <c r="AB1296" s="1"/>
    </row>
    <row r="1297" spans="27:28" x14ac:dyDescent="0.25">
      <c r="AA1297" s="1"/>
      <c r="AB1297" s="1"/>
    </row>
    <row r="1298" spans="27:28" x14ac:dyDescent="0.25">
      <c r="AA1298" s="1"/>
      <c r="AB1298" s="1"/>
    </row>
    <row r="1299" spans="27:28" x14ac:dyDescent="0.25">
      <c r="AA1299" s="1"/>
      <c r="AB1299" s="1"/>
    </row>
    <row r="1300" spans="27:28" x14ac:dyDescent="0.25">
      <c r="AA1300" s="1"/>
      <c r="AB1300" s="1"/>
    </row>
    <row r="1301" spans="27:28" x14ac:dyDescent="0.25">
      <c r="AA1301" s="1"/>
      <c r="AB1301" s="1"/>
    </row>
    <row r="1302" spans="27:28" x14ac:dyDescent="0.25">
      <c r="AA1302" s="1"/>
      <c r="AB1302" s="1"/>
    </row>
    <row r="1303" spans="27:28" x14ac:dyDescent="0.25">
      <c r="AA1303" s="1"/>
      <c r="AB1303" s="1"/>
    </row>
    <row r="1304" spans="27:28" x14ac:dyDescent="0.25">
      <c r="AA1304" s="1"/>
      <c r="AB1304" s="1"/>
    </row>
    <row r="1305" spans="27:28" x14ac:dyDescent="0.25">
      <c r="AA1305" s="1"/>
      <c r="AB1305" s="1"/>
    </row>
    <row r="1306" spans="27:28" x14ac:dyDescent="0.25">
      <c r="AA1306" s="1"/>
      <c r="AB1306" s="1"/>
    </row>
    <row r="1307" spans="27:28" x14ac:dyDescent="0.25">
      <c r="AA1307" s="1"/>
      <c r="AB1307" s="1"/>
    </row>
    <row r="1308" spans="27:28" x14ac:dyDescent="0.25">
      <c r="AA1308" s="1"/>
      <c r="AB1308" s="1"/>
    </row>
    <row r="1309" spans="27:28" x14ac:dyDescent="0.25">
      <c r="AA1309" s="1"/>
      <c r="AB1309" s="1"/>
    </row>
    <row r="1310" spans="27:28" x14ac:dyDescent="0.25">
      <c r="AA1310" s="1"/>
      <c r="AB1310" s="1"/>
    </row>
    <row r="1311" spans="27:28" x14ac:dyDescent="0.25">
      <c r="AA1311" s="1"/>
      <c r="AB1311" s="1"/>
    </row>
    <row r="1312" spans="27:28" x14ac:dyDescent="0.25">
      <c r="AA1312" s="1"/>
      <c r="AB1312" s="1"/>
    </row>
    <row r="1313" spans="27:28" x14ac:dyDescent="0.25">
      <c r="AA1313" s="1"/>
      <c r="AB1313" s="1"/>
    </row>
    <row r="1314" spans="27:28" x14ac:dyDescent="0.25">
      <c r="AA1314" s="1"/>
      <c r="AB1314" s="1"/>
    </row>
    <row r="1315" spans="27:28" x14ac:dyDescent="0.25">
      <c r="AA1315" s="1"/>
      <c r="AB1315" s="1"/>
    </row>
    <row r="1316" spans="27:28" x14ac:dyDescent="0.25">
      <c r="AA1316" s="1"/>
      <c r="AB1316" s="1"/>
    </row>
    <row r="1317" spans="27:28" x14ac:dyDescent="0.25">
      <c r="AA1317" s="1"/>
      <c r="AB1317" s="1"/>
    </row>
    <row r="1318" spans="27:28" x14ac:dyDescent="0.25">
      <c r="AA1318" s="1"/>
      <c r="AB1318" s="1"/>
    </row>
    <row r="1319" spans="27:28" x14ac:dyDescent="0.25">
      <c r="AA1319" s="1"/>
      <c r="AB1319" s="1"/>
    </row>
    <row r="1320" spans="27:28" x14ac:dyDescent="0.25">
      <c r="AA1320" s="1"/>
      <c r="AB1320" s="1"/>
    </row>
    <row r="1321" spans="27:28" x14ac:dyDescent="0.25">
      <c r="AA1321" s="1"/>
      <c r="AB1321" s="1"/>
    </row>
    <row r="1322" spans="27:28" x14ac:dyDescent="0.25">
      <c r="AA1322" s="1"/>
      <c r="AB1322" s="1"/>
    </row>
    <row r="1323" spans="27:28" x14ac:dyDescent="0.25">
      <c r="AA1323" s="1"/>
      <c r="AB1323" s="1"/>
    </row>
    <row r="1324" spans="27:28" x14ac:dyDescent="0.25">
      <c r="AA1324" s="1"/>
      <c r="AB1324" s="1"/>
    </row>
    <row r="1325" spans="27:28" x14ac:dyDescent="0.25">
      <c r="AA1325" s="1"/>
      <c r="AB1325" s="1"/>
    </row>
    <row r="1326" spans="27:28" x14ac:dyDescent="0.25">
      <c r="AA1326" s="1"/>
      <c r="AB1326" s="1"/>
    </row>
    <row r="1327" spans="27:28" x14ac:dyDescent="0.25">
      <c r="AA1327" s="1"/>
      <c r="AB1327" s="1"/>
    </row>
    <row r="1328" spans="27:28" x14ac:dyDescent="0.25">
      <c r="AA1328" s="1"/>
      <c r="AB1328" s="1"/>
    </row>
    <row r="1329" spans="27:28" x14ac:dyDescent="0.25">
      <c r="AA1329" s="1"/>
      <c r="AB1329" s="1"/>
    </row>
    <row r="1330" spans="27:28" x14ac:dyDescent="0.25">
      <c r="AA1330" s="1"/>
      <c r="AB1330" s="1"/>
    </row>
    <row r="1331" spans="27:28" x14ac:dyDescent="0.25">
      <c r="AA1331" s="1"/>
      <c r="AB1331" s="1"/>
    </row>
    <row r="1332" spans="27:28" x14ac:dyDescent="0.25">
      <c r="AA1332" s="1"/>
      <c r="AB1332" s="1"/>
    </row>
    <row r="1333" spans="27:28" x14ac:dyDescent="0.25">
      <c r="AA1333" s="1"/>
      <c r="AB1333" s="1"/>
    </row>
    <row r="1334" spans="27:28" x14ac:dyDescent="0.25">
      <c r="AA1334" s="1"/>
      <c r="AB1334" s="1"/>
    </row>
    <row r="1335" spans="27:28" x14ac:dyDescent="0.25">
      <c r="AA1335" s="1"/>
      <c r="AB1335" s="1"/>
    </row>
    <row r="1336" spans="27:28" x14ac:dyDescent="0.25">
      <c r="AA1336" s="1"/>
      <c r="AB1336" s="1"/>
    </row>
    <row r="1337" spans="27:28" x14ac:dyDescent="0.25">
      <c r="AA1337" s="1"/>
      <c r="AB1337" s="1"/>
    </row>
    <row r="1338" spans="27:28" x14ac:dyDescent="0.25">
      <c r="AA1338" s="1"/>
      <c r="AB1338" s="1"/>
    </row>
    <row r="1339" spans="27:28" x14ac:dyDescent="0.25">
      <c r="AA1339" s="1"/>
      <c r="AB1339" s="1"/>
    </row>
    <row r="1340" spans="27:28" x14ac:dyDescent="0.25">
      <c r="AA1340" s="1"/>
      <c r="AB1340" s="1"/>
    </row>
    <row r="1341" spans="27:28" x14ac:dyDescent="0.25">
      <c r="AA1341" s="1"/>
      <c r="AB1341" s="1"/>
    </row>
    <row r="1342" spans="27:28" x14ac:dyDescent="0.25">
      <c r="AA1342" s="1"/>
      <c r="AB1342" s="1"/>
    </row>
    <row r="1343" spans="27:28" x14ac:dyDescent="0.25">
      <c r="AA1343" s="1"/>
      <c r="AB1343" s="1"/>
    </row>
    <row r="1344" spans="27:28" x14ac:dyDescent="0.25">
      <c r="AA1344" s="1"/>
      <c r="AB1344" s="1"/>
    </row>
    <row r="1345" spans="27:28" x14ac:dyDescent="0.25">
      <c r="AA1345" s="1"/>
      <c r="AB1345" s="1"/>
    </row>
    <row r="1346" spans="27:28" x14ac:dyDescent="0.25">
      <c r="AA1346" s="1"/>
      <c r="AB1346" s="1"/>
    </row>
    <row r="1347" spans="27:28" x14ac:dyDescent="0.25">
      <c r="AA1347" s="1"/>
      <c r="AB1347" s="1"/>
    </row>
    <row r="1348" spans="27:28" x14ac:dyDescent="0.25">
      <c r="AA1348" s="1"/>
      <c r="AB1348" s="1"/>
    </row>
    <row r="1349" spans="27:28" x14ac:dyDescent="0.25">
      <c r="AA1349" s="1"/>
      <c r="AB1349" s="1"/>
    </row>
    <row r="1350" spans="27:28" x14ac:dyDescent="0.25">
      <c r="AA1350" s="1"/>
      <c r="AB1350" s="1"/>
    </row>
    <row r="1351" spans="27:28" x14ac:dyDescent="0.25">
      <c r="AA1351" s="1"/>
      <c r="AB1351" s="1"/>
    </row>
    <row r="1352" spans="27:28" x14ac:dyDescent="0.25">
      <c r="AA1352" s="1"/>
      <c r="AB1352" s="1"/>
    </row>
    <row r="1353" spans="27:28" x14ac:dyDescent="0.25">
      <c r="AA1353" s="1"/>
      <c r="AB1353" s="1"/>
    </row>
    <row r="1354" spans="27:28" x14ac:dyDescent="0.25">
      <c r="AA1354" s="1"/>
      <c r="AB1354" s="1"/>
    </row>
    <row r="1355" spans="27:28" x14ac:dyDescent="0.25">
      <c r="AA1355" s="1"/>
      <c r="AB1355" s="1"/>
    </row>
    <row r="1356" spans="27:28" x14ac:dyDescent="0.25">
      <c r="AA1356" s="1"/>
      <c r="AB1356" s="1"/>
    </row>
    <row r="1357" spans="27:28" x14ac:dyDescent="0.25">
      <c r="AA1357" s="1"/>
      <c r="AB1357" s="1"/>
    </row>
    <row r="1358" spans="27:28" x14ac:dyDescent="0.25">
      <c r="AA1358" s="1"/>
      <c r="AB1358" s="1"/>
    </row>
    <row r="1359" spans="27:28" x14ac:dyDescent="0.25">
      <c r="AA1359" s="1"/>
      <c r="AB1359" s="1"/>
    </row>
    <row r="1360" spans="27:28" x14ac:dyDescent="0.25">
      <c r="AA1360" s="1"/>
      <c r="AB1360" s="1"/>
    </row>
    <row r="1361" spans="27:28" x14ac:dyDescent="0.25">
      <c r="AA1361" s="1"/>
      <c r="AB1361" s="1"/>
    </row>
    <row r="1362" spans="27:28" x14ac:dyDescent="0.25">
      <c r="AA1362" s="1"/>
      <c r="AB1362" s="1"/>
    </row>
    <row r="1363" spans="27:28" x14ac:dyDescent="0.25">
      <c r="AA1363" s="1"/>
      <c r="AB1363" s="1"/>
    </row>
    <row r="1364" spans="27:28" x14ac:dyDescent="0.25">
      <c r="AA1364" s="1"/>
      <c r="AB1364" s="1"/>
    </row>
    <row r="1365" spans="27:28" x14ac:dyDescent="0.25">
      <c r="AA1365" s="1"/>
      <c r="AB1365" s="1"/>
    </row>
    <row r="1366" spans="27:28" x14ac:dyDescent="0.25">
      <c r="AA1366" s="1"/>
      <c r="AB1366" s="1"/>
    </row>
    <row r="1367" spans="27:28" x14ac:dyDescent="0.25">
      <c r="AA1367" s="1"/>
      <c r="AB1367" s="1"/>
    </row>
    <row r="1368" spans="27:28" x14ac:dyDescent="0.25">
      <c r="AA1368" s="1"/>
      <c r="AB1368" s="1"/>
    </row>
    <row r="1369" spans="27:28" x14ac:dyDescent="0.25">
      <c r="AA1369" s="1"/>
      <c r="AB1369" s="1"/>
    </row>
    <row r="1370" spans="27:28" x14ac:dyDescent="0.25">
      <c r="AA1370" s="1"/>
      <c r="AB1370" s="1"/>
    </row>
    <row r="1371" spans="27:28" x14ac:dyDescent="0.25">
      <c r="AA1371" s="1"/>
      <c r="AB1371" s="1"/>
    </row>
    <row r="1372" spans="27:28" x14ac:dyDescent="0.25">
      <c r="AA1372" s="1"/>
      <c r="AB1372" s="1"/>
    </row>
    <row r="1373" spans="27:28" x14ac:dyDescent="0.25">
      <c r="AA1373" s="1"/>
      <c r="AB1373" s="1"/>
    </row>
    <row r="1374" spans="27:28" x14ac:dyDescent="0.25">
      <c r="AA1374" s="1"/>
      <c r="AB1374" s="1"/>
    </row>
    <row r="1375" spans="27:28" x14ac:dyDescent="0.25">
      <c r="AA1375" s="1"/>
      <c r="AB1375" s="1"/>
    </row>
    <row r="1376" spans="27:28" x14ac:dyDescent="0.25">
      <c r="AA1376" s="1"/>
      <c r="AB1376" s="1"/>
    </row>
    <row r="1377" spans="27:28" x14ac:dyDescent="0.25">
      <c r="AA1377" s="1"/>
      <c r="AB1377" s="1"/>
    </row>
    <row r="1378" spans="27:28" x14ac:dyDescent="0.25">
      <c r="AA1378" s="1"/>
      <c r="AB1378" s="1"/>
    </row>
    <row r="1379" spans="27:28" x14ac:dyDescent="0.25">
      <c r="AA1379" s="1"/>
      <c r="AB1379" s="1"/>
    </row>
    <row r="1380" spans="27:28" x14ac:dyDescent="0.25">
      <c r="AA1380" s="1"/>
      <c r="AB1380" s="1"/>
    </row>
    <row r="1381" spans="27:28" x14ac:dyDescent="0.25">
      <c r="AA1381" s="1"/>
      <c r="AB1381" s="1"/>
    </row>
    <row r="1382" spans="27:28" x14ac:dyDescent="0.25">
      <c r="AA1382" s="1"/>
      <c r="AB1382" s="1"/>
    </row>
    <row r="1383" spans="27:28" x14ac:dyDescent="0.25">
      <c r="AA1383" s="1"/>
      <c r="AB1383" s="1"/>
    </row>
    <row r="1384" spans="27:28" x14ac:dyDescent="0.25">
      <c r="AA1384" s="1"/>
      <c r="AB1384" s="1"/>
    </row>
    <row r="1385" spans="27:28" x14ac:dyDescent="0.25">
      <c r="AA1385" s="1"/>
      <c r="AB1385" s="1"/>
    </row>
    <row r="1386" spans="27:28" x14ac:dyDescent="0.25">
      <c r="AA1386" s="1"/>
      <c r="AB1386" s="1"/>
    </row>
    <row r="1387" spans="27:28" x14ac:dyDescent="0.25">
      <c r="AA1387" s="1"/>
      <c r="AB1387" s="1"/>
    </row>
    <row r="1388" spans="27:28" x14ac:dyDescent="0.25">
      <c r="AA1388" s="1"/>
      <c r="AB1388" s="1"/>
    </row>
    <row r="1389" spans="27:28" x14ac:dyDescent="0.25">
      <c r="AA1389" s="1"/>
      <c r="AB1389" s="1"/>
    </row>
    <row r="1390" spans="27:28" x14ac:dyDescent="0.25">
      <c r="AA1390" s="1"/>
      <c r="AB1390" s="1"/>
    </row>
    <row r="1391" spans="27:28" x14ac:dyDescent="0.25">
      <c r="AA1391" s="1"/>
      <c r="AB1391" s="1"/>
    </row>
    <row r="1392" spans="27:28" x14ac:dyDescent="0.25">
      <c r="AA1392" s="1"/>
      <c r="AB1392" s="1"/>
    </row>
    <row r="1393" spans="27:28" x14ac:dyDescent="0.25">
      <c r="AA1393" s="1"/>
      <c r="AB1393" s="1"/>
    </row>
    <row r="1394" spans="27:28" x14ac:dyDescent="0.25">
      <c r="AA1394" s="1"/>
      <c r="AB1394" s="1"/>
    </row>
    <row r="1395" spans="27:28" x14ac:dyDescent="0.25">
      <c r="AA1395" s="1"/>
      <c r="AB1395" s="1"/>
    </row>
    <row r="1396" spans="27:28" x14ac:dyDescent="0.25">
      <c r="AA1396" s="1"/>
      <c r="AB1396" s="1"/>
    </row>
    <row r="1397" spans="27:28" x14ac:dyDescent="0.25">
      <c r="AA1397" s="1"/>
      <c r="AB1397" s="1"/>
    </row>
    <row r="1398" spans="27:28" x14ac:dyDescent="0.25">
      <c r="AA1398" s="1"/>
      <c r="AB1398" s="1"/>
    </row>
    <row r="1399" spans="27:28" x14ac:dyDescent="0.25">
      <c r="AA1399" s="1"/>
      <c r="AB1399" s="1"/>
    </row>
    <row r="1400" spans="27:28" x14ac:dyDescent="0.25">
      <c r="AA1400" s="1"/>
      <c r="AB1400" s="1"/>
    </row>
    <row r="1401" spans="27:28" x14ac:dyDescent="0.25">
      <c r="AA1401" s="1"/>
      <c r="AB1401" s="1"/>
    </row>
    <row r="1402" spans="27:28" x14ac:dyDescent="0.25">
      <c r="AA1402" s="1"/>
      <c r="AB1402" s="1"/>
    </row>
    <row r="1403" spans="27:28" x14ac:dyDescent="0.25">
      <c r="AA1403" s="1"/>
      <c r="AB1403" s="1"/>
    </row>
    <row r="1404" spans="27:28" x14ac:dyDescent="0.25">
      <c r="AA1404" s="1"/>
      <c r="AB1404" s="1"/>
    </row>
    <row r="1405" spans="27:28" x14ac:dyDescent="0.25">
      <c r="AA1405" s="1"/>
      <c r="AB1405" s="1"/>
    </row>
    <row r="1406" spans="27:28" x14ac:dyDescent="0.25">
      <c r="AA1406" s="1"/>
      <c r="AB1406" s="1"/>
    </row>
    <row r="1407" spans="27:28" x14ac:dyDescent="0.25">
      <c r="AA1407" s="1"/>
      <c r="AB1407" s="1"/>
    </row>
    <row r="1408" spans="27:28" x14ac:dyDescent="0.25">
      <c r="AA1408" s="1"/>
      <c r="AB1408" s="1"/>
    </row>
    <row r="1409" spans="27:28" x14ac:dyDescent="0.25">
      <c r="AA1409" s="1"/>
      <c r="AB1409" s="1"/>
    </row>
    <row r="1410" spans="27:28" x14ac:dyDescent="0.25">
      <c r="AA1410" s="1"/>
      <c r="AB1410" s="1"/>
    </row>
    <row r="1411" spans="27:28" x14ac:dyDescent="0.25">
      <c r="AA1411" s="1"/>
      <c r="AB1411" s="1"/>
    </row>
    <row r="1412" spans="27:28" x14ac:dyDescent="0.25">
      <c r="AA1412" s="1"/>
      <c r="AB1412" s="1"/>
    </row>
    <row r="1413" spans="27:28" x14ac:dyDescent="0.25">
      <c r="AA1413" s="1"/>
      <c r="AB1413" s="1"/>
    </row>
    <row r="1414" spans="27:28" x14ac:dyDescent="0.25">
      <c r="AA1414" s="1"/>
      <c r="AB1414" s="1"/>
    </row>
    <row r="1415" spans="27:28" x14ac:dyDescent="0.25">
      <c r="AA1415" s="1"/>
      <c r="AB1415" s="1"/>
    </row>
    <row r="1416" spans="27:28" x14ac:dyDescent="0.25">
      <c r="AA1416" s="1"/>
      <c r="AB1416" s="1"/>
    </row>
    <row r="1417" spans="27:28" x14ac:dyDescent="0.25">
      <c r="AA1417" s="1"/>
      <c r="AB1417" s="1"/>
    </row>
    <row r="1418" spans="27:28" x14ac:dyDescent="0.25">
      <c r="AA1418" s="1"/>
      <c r="AB1418" s="1"/>
    </row>
    <row r="1419" spans="27:28" x14ac:dyDescent="0.25">
      <c r="AA1419" s="1"/>
      <c r="AB1419" s="1"/>
    </row>
    <row r="1420" spans="27:28" x14ac:dyDescent="0.25">
      <c r="AA1420" s="1"/>
      <c r="AB1420" s="1"/>
    </row>
    <row r="1421" spans="27:28" x14ac:dyDescent="0.25">
      <c r="AA1421" s="1"/>
      <c r="AB1421" s="1"/>
    </row>
    <row r="1422" spans="27:28" x14ac:dyDescent="0.25">
      <c r="AA1422" s="1"/>
      <c r="AB1422" s="1"/>
    </row>
    <row r="1423" spans="27:28" x14ac:dyDescent="0.25">
      <c r="AA1423" s="1"/>
      <c r="AB1423" s="1"/>
    </row>
    <row r="1424" spans="27:28" x14ac:dyDescent="0.25">
      <c r="AA1424" s="1"/>
      <c r="AB1424" s="1"/>
    </row>
    <row r="1425" spans="27:28" x14ac:dyDescent="0.25">
      <c r="AA1425" s="1"/>
      <c r="AB1425" s="1"/>
    </row>
    <row r="1426" spans="27:28" x14ac:dyDescent="0.25">
      <c r="AA1426" s="1"/>
      <c r="AB1426" s="1"/>
    </row>
    <row r="1427" spans="27:28" x14ac:dyDescent="0.25">
      <c r="AA1427" s="1"/>
      <c r="AB1427" s="1"/>
    </row>
    <row r="1428" spans="27:28" x14ac:dyDescent="0.25">
      <c r="AA1428" s="1"/>
      <c r="AB1428" s="1"/>
    </row>
    <row r="1429" spans="27:28" x14ac:dyDescent="0.25">
      <c r="AA1429" s="1"/>
      <c r="AB1429" s="1"/>
    </row>
    <row r="1430" spans="27:28" x14ac:dyDescent="0.25">
      <c r="AA1430" s="1"/>
      <c r="AB1430" s="1"/>
    </row>
    <row r="1431" spans="27:28" x14ac:dyDescent="0.25">
      <c r="AA1431" s="1"/>
      <c r="AB1431" s="1"/>
    </row>
    <row r="1432" spans="27:28" x14ac:dyDescent="0.25">
      <c r="AA1432" s="1"/>
      <c r="AB1432" s="1"/>
    </row>
    <row r="1433" spans="27:28" x14ac:dyDescent="0.25">
      <c r="AA1433" s="1"/>
      <c r="AB1433" s="1"/>
    </row>
    <row r="1434" spans="27:28" x14ac:dyDescent="0.25">
      <c r="AA1434" s="1"/>
      <c r="AB1434" s="1"/>
    </row>
    <row r="1435" spans="27:28" x14ac:dyDescent="0.25">
      <c r="AA1435" s="1"/>
      <c r="AB1435" s="1"/>
    </row>
    <row r="1436" spans="27:28" x14ac:dyDescent="0.25">
      <c r="AA1436" s="1"/>
      <c r="AB1436" s="1"/>
    </row>
    <row r="1437" spans="27:28" x14ac:dyDescent="0.25">
      <c r="AA1437" s="1"/>
      <c r="AB1437" s="1"/>
    </row>
    <row r="1438" spans="27:28" x14ac:dyDescent="0.25">
      <c r="AA1438" s="1"/>
      <c r="AB1438" s="1"/>
    </row>
    <row r="1439" spans="27:28" x14ac:dyDescent="0.25">
      <c r="AA1439" s="1"/>
      <c r="AB1439" s="1"/>
    </row>
    <row r="1440" spans="27:28" x14ac:dyDescent="0.25">
      <c r="AA1440" s="1"/>
      <c r="AB1440" s="1"/>
    </row>
    <row r="1441" spans="27:28" x14ac:dyDescent="0.25">
      <c r="AA1441" s="1"/>
      <c r="AB1441" s="1"/>
    </row>
    <row r="1442" spans="27:28" x14ac:dyDescent="0.25">
      <c r="AA1442" s="1"/>
      <c r="AB1442" s="1"/>
    </row>
    <row r="1443" spans="27:28" x14ac:dyDescent="0.25">
      <c r="AA1443" s="1"/>
      <c r="AB1443" s="1"/>
    </row>
    <row r="1444" spans="27:28" x14ac:dyDescent="0.25">
      <c r="AA1444" s="1"/>
      <c r="AB1444" s="1"/>
    </row>
    <row r="1445" spans="27:28" x14ac:dyDescent="0.25">
      <c r="AA1445" s="1"/>
      <c r="AB1445" s="1"/>
    </row>
    <row r="1446" spans="27:28" x14ac:dyDescent="0.25">
      <c r="AA1446" s="1"/>
      <c r="AB1446" s="1"/>
    </row>
    <row r="1447" spans="27:28" x14ac:dyDescent="0.25">
      <c r="AA1447" s="1"/>
      <c r="AB1447" s="1"/>
    </row>
    <row r="1448" spans="27:28" x14ac:dyDescent="0.25">
      <c r="AA1448" s="1"/>
      <c r="AB1448" s="1"/>
    </row>
    <row r="1449" spans="27:28" x14ac:dyDescent="0.25">
      <c r="AA1449" s="1"/>
      <c r="AB1449" s="1"/>
    </row>
    <row r="1450" spans="27:28" x14ac:dyDescent="0.25">
      <c r="AA1450" s="1"/>
      <c r="AB1450" s="1"/>
    </row>
    <row r="1451" spans="27:28" x14ac:dyDescent="0.25">
      <c r="AA1451" s="1"/>
      <c r="AB1451" s="1"/>
    </row>
    <row r="1452" spans="27:28" x14ac:dyDescent="0.25">
      <c r="AA1452" s="1"/>
      <c r="AB1452" s="1"/>
    </row>
    <row r="1453" spans="27:28" x14ac:dyDescent="0.25">
      <c r="AA1453" s="1"/>
      <c r="AB1453" s="1"/>
    </row>
    <row r="1454" spans="27:28" x14ac:dyDescent="0.25">
      <c r="AA1454" s="1"/>
      <c r="AB1454" s="1"/>
    </row>
    <row r="1455" spans="27:28" x14ac:dyDescent="0.25">
      <c r="AA1455" s="1"/>
      <c r="AB1455" s="1"/>
    </row>
    <row r="1456" spans="27:28" x14ac:dyDescent="0.25">
      <c r="AA1456" s="1"/>
      <c r="AB1456" s="1"/>
    </row>
    <row r="1457" spans="27:28" x14ac:dyDescent="0.25">
      <c r="AA1457" s="1"/>
      <c r="AB1457" s="1"/>
    </row>
    <row r="1458" spans="27:28" x14ac:dyDescent="0.25">
      <c r="AA1458" s="1"/>
      <c r="AB1458" s="1"/>
    </row>
    <row r="1459" spans="27:28" x14ac:dyDescent="0.25">
      <c r="AA1459" s="1"/>
      <c r="AB1459" s="1"/>
    </row>
    <row r="1460" spans="27:28" x14ac:dyDescent="0.25">
      <c r="AA1460" s="1"/>
      <c r="AB1460" s="1"/>
    </row>
    <row r="1461" spans="27:28" x14ac:dyDescent="0.25">
      <c r="AA1461" s="1"/>
      <c r="AB1461" s="1"/>
    </row>
    <row r="1462" spans="27:28" x14ac:dyDescent="0.25">
      <c r="AA1462" s="1"/>
      <c r="AB1462" s="1"/>
    </row>
    <row r="1463" spans="27:28" x14ac:dyDescent="0.25">
      <c r="AA1463" s="1"/>
      <c r="AB1463" s="1"/>
    </row>
    <row r="1464" spans="27:28" x14ac:dyDescent="0.25">
      <c r="AA1464" s="1"/>
      <c r="AB1464" s="1"/>
    </row>
    <row r="1465" spans="27:28" x14ac:dyDescent="0.25">
      <c r="AA1465" s="1"/>
      <c r="AB1465" s="1"/>
    </row>
    <row r="1466" spans="27:28" x14ac:dyDescent="0.25">
      <c r="AA1466" s="1"/>
      <c r="AB1466" s="1"/>
    </row>
    <row r="1467" spans="27:28" x14ac:dyDescent="0.25">
      <c r="AA1467" s="1"/>
      <c r="AB1467" s="1"/>
    </row>
    <row r="1468" spans="27:28" x14ac:dyDescent="0.25">
      <c r="AA1468" s="1"/>
      <c r="AB1468" s="1"/>
    </row>
    <row r="1469" spans="27:28" x14ac:dyDescent="0.25">
      <c r="AA1469" s="1"/>
      <c r="AB1469" s="1"/>
    </row>
    <row r="1470" spans="27:28" x14ac:dyDescent="0.25">
      <c r="AA1470" s="1"/>
      <c r="AB1470" s="1"/>
    </row>
    <row r="1471" spans="27:28" x14ac:dyDescent="0.25">
      <c r="AA1471" s="1"/>
      <c r="AB1471" s="1"/>
    </row>
    <row r="1472" spans="27:28" x14ac:dyDescent="0.25">
      <c r="AA1472" s="1"/>
      <c r="AB1472" s="1"/>
    </row>
    <row r="1473" spans="27:28" x14ac:dyDescent="0.25">
      <c r="AA1473" s="1"/>
      <c r="AB1473" s="1"/>
    </row>
    <row r="1474" spans="27:28" x14ac:dyDescent="0.25">
      <c r="AA1474" s="1"/>
      <c r="AB1474" s="1"/>
    </row>
    <row r="1475" spans="27:28" x14ac:dyDescent="0.25">
      <c r="AA1475" s="1"/>
      <c r="AB1475" s="1"/>
    </row>
    <row r="1476" spans="27:28" x14ac:dyDescent="0.25">
      <c r="AA1476" s="1"/>
      <c r="AB1476" s="1"/>
    </row>
    <row r="1477" spans="27:28" x14ac:dyDescent="0.25">
      <c r="AA1477" s="1"/>
      <c r="AB1477" s="1"/>
    </row>
    <row r="1478" spans="27:28" x14ac:dyDescent="0.25">
      <c r="AA1478" s="1"/>
      <c r="AB1478" s="1"/>
    </row>
    <row r="1479" spans="27:28" x14ac:dyDescent="0.25">
      <c r="AA1479" s="1"/>
      <c r="AB1479" s="1"/>
    </row>
    <row r="1480" spans="27:28" x14ac:dyDescent="0.25">
      <c r="AA1480" s="1"/>
      <c r="AB1480" s="1"/>
    </row>
    <row r="1481" spans="27:28" x14ac:dyDescent="0.25">
      <c r="AA1481" s="1"/>
      <c r="AB1481" s="1"/>
    </row>
    <row r="1482" spans="27:28" x14ac:dyDescent="0.25">
      <c r="AA1482" s="1"/>
      <c r="AB1482" s="1"/>
    </row>
    <row r="1483" spans="27:28" x14ac:dyDescent="0.25">
      <c r="AA1483" s="1"/>
      <c r="AB1483" s="1"/>
    </row>
    <row r="1484" spans="27:28" x14ac:dyDescent="0.25">
      <c r="AA1484" s="1"/>
      <c r="AB1484" s="1"/>
    </row>
    <row r="1485" spans="27:28" x14ac:dyDescent="0.25">
      <c r="AA1485" s="1"/>
      <c r="AB1485" s="1"/>
    </row>
    <row r="1486" spans="27:28" x14ac:dyDescent="0.25">
      <c r="AA1486" s="1"/>
      <c r="AB1486" s="1"/>
    </row>
    <row r="1487" spans="27:28" x14ac:dyDescent="0.25">
      <c r="AA1487" s="1"/>
      <c r="AB1487" s="1"/>
    </row>
    <row r="1488" spans="27:28" x14ac:dyDescent="0.25">
      <c r="AA1488" s="1"/>
      <c r="AB1488" s="1"/>
    </row>
    <row r="1489" spans="27:28" x14ac:dyDescent="0.25">
      <c r="AA1489" s="1"/>
      <c r="AB1489" s="1"/>
    </row>
    <row r="1490" spans="27:28" x14ac:dyDescent="0.25">
      <c r="AA1490" s="1"/>
      <c r="AB1490" s="1"/>
    </row>
    <row r="1491" spans="27:28" x14ac:dyDescent="0.25">
      <c r="AA1491" s="1"/>
      <c r="AB1491" s="1"/>
    </row>
    <row r="1492" spans="27:28" x14ac:dyDescent="0.25">
      <c r="AA1492" s="1"/>
      <c r="AB1492" s="1"/>
    </row>
    <row r="1493" spans="27:28" x14ac:dyDescent="0.25">
      <c r="AA1493" s="1"/>
      <c r="AB1493" s="1"/>
    </row>
    <row r="1494" spans="27:28" x14ac:dyDescent="0.25">
      <c r="AA1494" s="1"/>
      <c r="AB1494" s="1"/>
    </row>
    <row r="1495" spans="27:28" x14ac:dyDescent="0.25">
      <c r="AA1495" s="1"/>
      <c r="AB1495" s="1"/>
    </row>
    <row r="1496" spans="27:28" x14ac:dyDescent="0.25">
      <c r="AA1496" s="1"/>
      <c r="AB1496" s="1"/>
    </row>
    <row r="1497" spans="27:28" x14ac:dyDescent="0.25">
      <c r="AA1497" s="1"/>
      <c r="AB1497" s="1"/>
    </row>
    <row r="1498" spans="27:28" x14ac:dyDescent="0.25">
      <c r="AA1498" s="1"/>
      <c r="AB1498" s="1"/>
    </row>
    <row r="1499" spans="27:28" x14ac:dyDescent="0.25">
      <c r="AA1499" s="1"/>
      <c r="AB1499" s="1"/>
    </row>
    <row r="1500" spans="27:28" x14ac:dyDescent="0.25">
      <c r="AA1500" s="1"/>
      <c r="AB1500" s="1"/>
    </row>
    <row r="1501" spans="27:28" x14ac:dyDescent="0.25">
      <c r="AA1501" s="1"/>
      <c r="AB1501" s="1"/>
    </row>
    <row r="1502" spans="27:28" x14ac:dyDescent="0.25">
      <c r="AA1502" s="1"/>
      <c r="AB1502" s="1"/>
    </row>
    <row r="1503" spans="27:28" x14ac:dyDescent="0.25">
      <c r="AA1503" s="1"/>
      <c r="AB1503" s="1"/>
    </row>
    <row r="1504" spans="27:28" x14ac:dyDescent="0.25">
      <c r="AA1504" s="1"/>
      <c r="AB1504" s="1"/>
    </row>
    <row r="1505" spans="27:28" x14ac:dyDescent="0.25">
      <c r="AA1505" s="1"/>
      <c r="AB1505" s="1"/>
    </row>
    <row r="1506" spans="27:28" x14ac:dyDescent="0.25">
      <c r="AA1506" s="1"/>
      <c r="AB1506" s="1"/>
    </row>
    <row r="1507" spans="27:28" x14ac:dyDescent="0.25">
      <c r="AA1507" s="1"/>
      <c r="AB1507" s="1"/>
    </row>
    <row r="1508" spans="27:28" x14ac:dyDescent="0.25">
      <c r="AA1508" s="1"/>
      <c r="AB1508" s="1"/>
    </row>
    <row r="1509" spans="27:28" x14ac:dyDescent="0.25">
      <c r="AA1509" s="1"/>
      <c r="AB1509" s="1"/>
    </row>
    <row r="1510" spans="27:28" x14ac:dyDescent="0.25">
      <c r="AA1510" s="1"/>
      <c r="AB1510" s="1"/>
    </row>
    <row r="1511" spans="27:28" x14ac:dyDescent="0.25">
      <c r="AA1511" s="1"/>
      <c r="AB1511" s="1"/>
    </row>
    <row r="1512" spans="27:28" x14ac:dyDescent="0.25">
      <c r="AA1512" s="1"/>
      <c r="AB1512" s="1"/>
    </row>
    <row r="1513" spans="27:28" x14ac:dyDescent="0.25">
      <c r="AA1513" s="1"/>
      <c r="AB1513" s="1"/>
    </row>
    <row r="1514" spans="27:28" x14ac:dyDescent="0.25">
      <c r="AA1514" s="1"/>
      <c r="AB1514" s="1"/>
    </row>
    <row r="1515" spans="27:28" x14ac:dyDescent="0.25">
      <c r="AA1515" s="1"/>
      <c r="AB1515" s="1"/>
    </row>
    <row r="1516" spans="27:28" x14ac:dyDescent="0.25">
      <c r="AA1516" s="1"/>
      <c r="AB1516" s="1"/>
    </row>
    <row r="1517" spans="27:28" x14ac:dyDescent="0.25">
      <c r="AA1517" s="1"/>
      <c r="AB1517" s="1"/>
    </row>
    <row r="1518" spans="27:28" x14ac:dyDescent="0.25">
      <c r="AA1518" s="1"/>
      <c r="AB1518" s="1"/>
    </row>
    <row r="1519" spans="27:28" x14ac:dyDescent="0.25">
      <c r="AA1519" s="1"/>
      <c r="AB1519" s="1"/>
    </row>
    <row r="1520" spans="27:28" x14ac:dyDescent="0.25">
      <c r="AA1520" s="1"/>
      <c r="AB1520" s="1"/>
    </row>
    <row r="1521" spans="27:28" x14ac:dyDescent="0.25">
      <c r="AA1521" s="1"/>
      <c r="AB1521" s="1"/>
    </row>
    <row r="1522" spans="27:28" x14ac:dyDescent="0.25">
      <c r="AA1522" s="1"/>
      <c r="AB1522" s="1"/>
    </row>
    <row r="1523" spans="27:28" x14ac:dyDescent="0.25">
      <c r="AA1523" s="1"/>
      <c r="AB1523" s="1"/>
    </row>
    <row r="1524" spans="27:28" x14ac:dyDescent="0.25">
      <c r="AA1524" s="1"/>
      <c r="AB1524" s="1"/>
    </row>
    <row r="1525" spans="27:28" x14ac:dyDescent="0.25">
      <c r="AA1525" s="1"/>
      <c r="AB1525" s="1"/>
    </row>
    <row r="1526" spans="27:28" x14ac:dyDescent="0.25">
      <c r="AA1526" s="1"/>
      <c r="AB1526" s="1"/>
    </row>
    <row r="1527" spans="27:28" x14ac:dyDescent="0.25">
      <c r="AA1527" s="1"/>
      <c r="AB1527" s="1"/>
    </row>
    <row r="1528" spans="27:28" x14ac:dyDescent="0.25">
      <c r="AA1528" s="1"/>
      <c r="AB1528" s="1"/>
    </row>
    <row r="1529" spans="27:28" x14ac:dyDescent="0.25">
      <c r="AA1529" s="1"/>
      <c r="AB1529" s="1"/>
    </row>
    <row r="1530" spans="27:28" x14ac:dyDescent="0.25">
      <c r="AA1530" s="1"/>
      <c r="AB1530" s="1"/>
    </row>
    <row r="1531" spans="27:28" x14ac:dyDescent="0.25">
      <c r="AA1531" s="1"/>
      <c r="AB1531" s="1"/>
    </row>
    <row r="1532" spans="27:28" x14ac:dyDescent="0.25">
      <c r="AA1532" s="1"/>
      <c r="AB1532" s="1"/>
    </row>
    <row r="1533" spans="27:28" x14ac:dyDescent="0.25">
      <c r="AA1533" s="1"/>
      <c r="AB1533" s="1"/>
    </row>
    <row r="1534" spans="27:28" x14ac:dyDescent="0.25">
      <c r="AA1534" s="1"/>
      <c r="AB1534" s="1"/>
    </row>
    <row r="1535" spans="27:28" x14ac:dyDescent="0.25">
      <c r="AA1535" s="1"/>
      <c r="AB1535" s="1"/>
    </row>
    <row r="1536" spans="27:28" x14ac:dyDescent="0.25">
      <c r="AA1536" s="1"/>
      <c r="AB1536" s="1"/>
    </row>
    <row r="1537" spans="27:28" x14ac:dyDescent="0.25">
      <c r="AA1537" s="1"/>
      <c r="AB1537" s="1"/>
    </row>
    <row r="1538" spans="27:28" x14ac:dyDescent="0.25">
      <c r="AA1538" s="1"/>
      <c r="AB1538" s="1"/>
    </row>
    <row r="1539" spans="27:28" x14ac:dyDescent="0.25">
      <c r="AA1539" s="1"/>
      <c r="AB1539" s="1"/>
    </row>
    <row r="1540" spans="27:28" x14ac:dyDescent="0.25">
      <c r="AA1540" s="1"/>
      <c r="AB1540" s="1"/>
    </row>
    <row r="1541" spans="27:28" x14ac:dyDescent="0.25">
      <c r="AA1541" s="1"/>
      <c r="AB1541" s="1"/>
    </row>
    <row r="1542" spans="27:28" x14ac:dyDescent="0.25">
      <c r="AA1542" s="1"/>
      <c r="AB1542" s="1"/>
    </row>
    <row r="1543" spans="27:28" x14ac:dyDescent="0.25">
      <c r="AA1543" s="1"/>
      <c r="AB1543" s="1"/>
    </row>
    <row r="1544" spans="27:28" x14ac:dyDescent="0.25">
      <c r="AA1544" s="1"/>
      <c r="AB1544" s="1"/>
    </row>
    <row r="1545" spans="27:28" x14ac:dyDescent="0.25">
      <c r="AA1545" s="1"/>
      <c r="AB1545" s="1"/>
    </row>
    <row r="1546" spans="27:28" x14ac:dyDescent="0.25">
      <c r="AA1546" s="1"/>
      <c r="AB1546" s="1"/>
    </row>
    <row r="1547" spans="27:28" x14ac:dyDescent="0.25">
      <c r="AA1547" s="1"/>
      <c r="AB1547" s="1"/>
    </row>
    <row r="1548" spans="27:28" x14ac:dyDescent="0.25">
      <c r="AA1548" s="1"/>
      <c r="AB1548" s="1"/>
    </row>
    <row r="1549" spans="27:28" x14ac:dyDescent="0.25">
      <c r="AA1549" s="1"/>
      <c r="AB1549" s="1"/>
    </row>
    <row r="1550" spans="27:28" x14ac:dyDescent="0.25">
      <c r="AA1550" s="1"/>
      <c r="AB1550" s="1"/>
    </row>
    <row r="1551" spans="27:28" x14ac:dyDescent="0.25">
      <c r="AA1551" s="1"/>
      <c r="AB1551" s="1"/>
    </row>
    <row r="1552" spans="27:28" x14ac:dyDescent="0.25">
      <c r="AA1552" s="1"/>
      <c r="AB1552" s="1"/>
    </row>
    <row r="1553" spans="27:28" x14ac:dyDescent="0.25">
      <c r="AA1553" s="1"/>
      <c r="AB1553" s="1"/>
    </row>
    <row r="1554" spans="27:28" x14ac:dyDescent="0.25">
      <c r="AA1554" s="1"/>
      <c r="AB1554" s="1"/>
    </row>
    <row r="1555" spans="27:28" x14ac:dyDescent="0.25">
      <c r="AA1555" s="1"/>
      <c r="AB1555" s="1"/>
    </row>
    <row r="1556" spans="27:28" x14ac:dyDescent="0.25">
      <c r="AA1556" s="1"/>
      <c r="AB1556" s="1"/>
    </row>
    <row r="1557" spans="27:28" x14ac:dyDescent="0.25">
      <c r="AA1557" s="1"/>
      <c r="AB1557" s="1"/>
    </row>
    <row r="1558" spans="27:28" x14ac:dyDescent="0.25">
      <c r="AA1558" s="1"/>
      <c r="AB1558" s="1"/>
    </row>
    <row r="1559" spans="27:28" x14ac:dyDescent="0.25">
      <c r="AA1559" s="1"/>
      <c r="AB1559" s="1"/>
    </row>
    <row r="1560" spans="27:28" x14ac:dyDescent="0.25">
      <c r="AA1560" s="1"/>
      <c r="AB1560" s="1"/>
    </row>
    <row r="1561" spans="27:28" x14ac:dyDescent="0.25">
      <c r="AA1561" s="1"/>
      <c r="AB1561" s="1"/>
    </row>
    <row r="1562" spans="27:28" x14ac:dyDescent="0.25">
      <c r="AA1562" s="1"/>
      <c r="AB1562" s="1"/>
    </row>
    <row r="1563" spans="27:28" x14ac:dyDescent="0.25">
      <c r="AA1563" s="1"/>
      <c r="AB1563" s="1"/>
    </row>
    <row r="1564" spans="27:28" x14ac:dyDescent="0.25">
      <c r="AA1564" s="1"/>
      <c r="AB1564" s="1"/>
    </row>
    <row r="1565" spans="27:28" x14ac:dyDescent="0.25">
      <c r="AA1565" s="1"/>
      <c r="AB1565" s="1"/>
    </row>
    <row r="1566" spans="27:28" x14ac:dyDescent="0.25">
      <c r="AA1566" s="1"/>
      <c r="AB1566" s="1"/>
    </row>
    <row r="1567" spans="27:28" x14ac:dyDescent="0.25">
      <c r="AA1567" s="1"/>
      <c r="AB1567" s="1"/>
    </row>
    <row r="1568" spans="27:28" x14ac:dyDescent="0.25">
      <c r="AA1568" s="1"/>
      <c r="AB1568" s="1"/>
    </row>
    <row r="1569" spans="27:28" x14ac:dyDescent="0.25">
      <c r="AA1569" s="1"/>
      <c r="AB1569" s="1"/>
    </row>
    <row r="1570" spans="27:28" x14ac:dyDescent="0.25">
      <c r="AA1570" s="1"/>
      <c r="AB1570" s="1"/>
    </row>
    <row r="1571" spans="27:28" x14ac:dyDescent="0.25">
      <c r="AA1571" s="1"/>
      <c r="AB1571" s="1"/>
    </row>
    <row r="1572" spans="27:28" x14ac:dyDescent="0.25">
      <c r="AA1572" s="1"/>
      <c r="AB1572" s="1"/>
    </row>
    <row r="1573" spans="27:28" x14ac:dyDescent="0.25">
      <c r="AA1573" s="1"/>
      <c r="AB1573" s="1"/>
    </row>
    <row r="1574" spans="27:28" x14ac:dyDescent="0.25">
      <c r="AA1574" s="1"/>
      <c r="AB1574" s="1"/>
    </row>
    <row r="1575" spans="27:28" x14ac:dyDescent="0.25">
      <c r="AA1575" s="1"/>
      <c r="AB1575" s="1"/>
    </row>
    <row r="1576" spans="27:28" x14ac:dyDescent="0.25">
      <c r="AA1576" s="1"/>
      <c r="AB1576" s="1"/>
    </row>
    <row r="1577" spans="27:28" x14ac:dyDescent="0.25">
      <c r="AA1577" s="1"/>
      <c r="AB1577" s="1"/>
    </row>
    <row r="1578" spans="27:28" x14ac:dyDescent="0.25">
      <c r="AA1578" s="1"/>
      <c r="AB1578" s="1"/>
    </row>
    <row r="1579" spans="27:28" x14ac:dyDescent="0.25">
      <c r="AA1579" s="1"/>
      <c r="AB1579" s="1"/>
    </row>
    <row r="1580" spans="27:28" x14ac:dyDescent="0.25">
      <c r="AA1580" s="1"/>
      <c r="AB1580" s="1"/>
    </row>
    <row r="1581" spans="27:28" x14ac:dyDescent="0.25">
      <c r="AA1581" s="1"/>
      <c r="AB1581" s="1"/>
    </row>
    <row r="1582" spans="27:28" x14ac:dyDescent="0.25">
      <c r="AA1582" s="1"/>
      <c r="AB1582" s="1"/>
    </row>
    <row r="1583" spans="27:28" x14ac:dyDescent="0.25">
      <c r="AA1583" s="1"/>
      <c r="AB1583" s="1"/>
    </row>
    <row r="1584" spans="27:28" x14ac:dyDescent="0.25">
      <c r="AA1584" s="1"/>
      <c r="AB1584" s="1"/>
    </row>
    <row r="1585" spans="27:28" x14ac:dyDescent="0.25">
      <c r="AA1585" s="1"/>
      <c r="AB1585" s="1"/>
    </row>
    <row r="1586" spans="27:28" x14ac:dyDescent="0.25">
      <c r="AA1586" s="1"/>
      <c r="AB1586" s="1"/>
    </row>
    <row r="1587" spans="27:28" x14ac:dyDescent="0.25">
      <c r="AA1587" s="1"/>
      <c r="AB1587" s="1"/>
    </row>
    <row r="1588" spans="27:28" x14ac:dyDescent="0.25">
      <c r="AA1588" s="1"/>
      <c r="AB1588" s="1"/>
    </row>
    <row r="1589" spans="27:28" x14ac:dyDescent="0.25">
      <c r="AA1589" s="1"/>
      <c r="AB1589" s="1"/>
    </row>
    <row r="1590" spans="27:28" x14ac:dyDescent="0.25">
      <c r="AA1590" s="1"/>
      <c r="AB1590" s="1"/>
    </row>
    <row r="1591" spans="27:28" x14ac:dyDescent="0.25">
      <c r="AA1591" s="1"/>
      <c r="AB1591" s="1"/>
    </row>
    <row r="1592" spans="27:28" x14ac:dyDescent="0.25">
      <c r="AA1592" s="1"/>
      <c r="AB1592" s="1"/>
    </row>
    <row r="1593" spans="27:28" x14ac:dyDescent="0.25">
      <c r="AA1593" s="1"/>
      <c r="AB1593" s="1"/>
    </row>
    <row r="1594" spans="27:28" x14ac:dyDescent="0.25">
      <c r="AA1594" s="1"/>
      <c r="AB1594" s="1"/>
    </row>
    <row r="1595" spans="27:28" x14ac:dyDescent="0.25">
      <c r="AA1595" s="1"/>
      <c r="AB1595" s="1"/>
    </row>
    <row r="1596" spans="27:28" x14ac:dyDescent="0.25">
      <c r="AA1596" s="1"/>
      <c r="AB1596" s="1"/>
    </row>
    <row r="1597" spans="27:28" x14ac:dyDescent="0.25">
      <c r="AA1597" s="1"/>
      <c r="AB1597" s="1"/>
    </row>
    <row r="1598" spans="27:28" x14ac:dyDescent="0.25">
      <c r="AA1598" s="1"/>
      <c r="AB1598" s="1"/>
    </row>
    <row r="1599" spans="27:28" x14ac:dyDescent="0.25">
      <c r="AA1599" s="1"/>
      <c r="AB1599" s="1"/>
    </row>
    <row r="1600" spans="27:28" x14ac:dyDescent="0.25">
      <c r="AA1600" s="1"/>
      <c r="AB1600" s="1"/>
    </row>
    <row r="1601" spans="27:28" x14ac:dyDescent="0.25">
      <c r="AA1601" s="1"/>
      <c r="AB1601" s="1"/>
    </row>
    <row r="1602" spans="27:28" x14ac:dyDescent="0.25">
      <c r="AA1602" s="1"/>
      <c r="AB1602" s="1"/>
    </row>
    <row r="1603" spans="27:28" x14ac:dyDescent="0.25">
      <c r="AA1603" s="1"/>
      <c r="AB1603" s="1"/>
    </row>
    <row r="1604" spans="27:28" x14ac:dyDescent="0.25">
      <c r="AA1604" s="1"/>
      <c r="AB1604" s="1"/>
    </row>
    <row r="1605" spans="27:28" x14ac:dyDescent="0.25">
      <c r="AA1605" s="1"/>
      <c r="AB1605" s="1"/>
    </row>
    <row r="1606" spans="27:28" x14ac:dyDescent="0.25">
      <c r="AA1606" s="1"/>
      <c r="AB1606" s="1"/>
    </row>
    <row r="1607" spans="27:28" x14ac:dyDescent="0.25">
      <c r="AA1607" s="1"/>
      <c r="AB1607" s="1"/>
    </row>
    <row r="1608" spans="27:28" x14ac:dyDescent="0.25">
      <c r="AA1608" s="1"/>
      <c r="AB1608" s="1"/>
    </row>
    <row r="1609" spans="27:28" x14ac:dyDescent="0.25">
      <c r="AA1609" s="1"/>
      <c r="AB1609" s="1"/>
    </row>
    <row r="1610" spans="27:28" x14ac:dyDescent="0.25">
      <c r="AA1610" s="1"/>
      <c r="AB1610" s="1"/>
    </row>
    <row r="1611" spans="27:28" x14ac:dyDescent="0.25">
      <c r="AA1611" s="1"/>
      <c r="AB1611" s="1"/>
    </row>
    <row r="1612" spans="27:28" x14ac:dyDescent="0.25">
      <c r="AA1612" s="1"/>
      <c r="AB1612" s="1"/>
    </row>
    <row r="1613" spans="27:28" x14ac:dyDescent="0.25">
      <c r="AA1613" s="1"/>
      <c r="AB1613" s="1"/>
    </row>
    <row r="1614" spans="27:28" x14ac:dyDescent="0.25">
      <c r="AA1614" s="1"/>
      <c r="AB1614" s="1"/>
    </row>
    <row r="1615" spans="27:28" x14ac:dyDescent="0.25">
      <c r="AA1615" s="1"/>
      <c r="AB1615" s="1"/>
    </row>
    <row r="1616" spans="27:28" x14ac:dyDescent="0.25">
      <c r="AA1616" s="1"/>
      <c r="AB1616" s="1"/>
    </row>
    <row r="1617" spans="27:28" x14ac:dyDescent="0.25">
      <c r="AA1617" s="1"/>
      <c r="AB1617" s="1"/>
    </row>
    <row r="1618" spans="27:28" x14ac:dyDescent="0.25">
      <c r="AA1618" s="1"/>
      <c r="AB1618" s="1"/>
    </row>
    <row r="1619" spans="27:28" x14ac:dyDescent="0.25">
      <c r="AA1619" s="1"/>
      <c r="AB1619" s="1"/>
    </row>
    <row r="1620" spans="27:28" x14ac:dyDescent="0.25">
      <c r="AA1620" s="1"/>
      <c r="AB1620" s="1"/>
    </row>
    <row r="1621" spans="27:28" x14ac:dyDescent="0.25">
      <c r="AA1621" s="1"/>
      <c r="AB1621" s="1"/>
    </row>
    <row r="1622" spans="27:28" x14ac:dyDescent="0.25">
      <c r="AA1622" s="1"/>
      <c r="AB1622" s="1"/>
    </row>
    <row r="1623" spans="27:28" x14ac:dyDescent="0.25">
      <c r="AA1623" s="1"/>
      <c r="AB1623" s="1"/>
    </row>
    <row r="1624" spans="27:28" x14ac:dyDescent="0.25">
      <c r="AA1624" s="1"/>
      <c r="AB1624" s="1"/>
    </row>
    <row r="1625" spans="27:28" x14ac:dyDescent="0.25">
      <c r="AA1625" s="1"/>
      <c r="AB1625" s="1"/>
    </row>
    <row r="1626" spans="27:28" x14ac:dyDescent="0.25">
      <c r="AA1626" s="1"/>
      <c r="AB1626" s="1"/>
    </row>
    <row r="1627" spans="27:28" x14ac:dyDescent="0.25">
      <c r="AA1627" s="1"/>
      <c r="AB1627" s="1"/>
    </row>
    <row r="1628" spans="27:28" x14ac:dyDescent="0.25">
      <c r="AA1628" s="1"/>
      <c r="AB1628" s="1"/>
    </row>
    <row r="1629" spans="27:28" x14ac:dyDescent="0.25">
      <c r="AA1629" s="1"/>
      <c r="AB1629" s="1"/>
    </row>
    <row r="1630" spans="27:28" x14ac:dyDescent="0.25">
      <c r="AA1630" s="1"/>
      <c r="AB1630" s="1"/>
    </row>
    <row r="1631" spans="27:28" x14ac:dyDescent="0.25">
      <c r="AA1631" s="1"/>
      <c r="AB1631" s="1"/>
    </row>
    <row r="1632" spans="27:28" x14ac:dyDescent="0.25">
      <c r="AA1632" s="1"/>
      <c r="AB1632" s="1"/>
    </row>
    <row r="1633" spans="27:28" x14ac:dyDescent="0.25">
      <c r="AA1633" s="1"/>
      <c r="AB1633" s="1"/>
    </row>
    <row r="1634" spans="27:28" x14ac:dyDescent="0.25">
      <c r="AA1634" s="1"/>
      <c r="AB1634" s="1"/>
    </row>
    <row r="1635" spans="27:28" x14ac:dyDescent="0.25">
      <c r="AA1635" s="1"/>
      <c r="AB1635" s="1"/>
    </row>
    <row r="1636" spans="27:28" x14ac:dyDescent="0.25">
      <c r="AA1636" s="1"/>
      <c r="AB1636" s="1"/>
    </row>
    <row r="1637" spans="27:28" x14ac:dyDescent="0.25">
      <c r="AA1637" s="1"/>
      <c r="AB1637" s="1"/>
    </row>
    <row r="1638" spans="27:28" x14ac:dyDescent="0.25">
      <c r="AA1638" s="1"/>
      <c r="AB1638" s="1"/>
    </row>
    <row r="1639" spans="27:28" x14ac:dyDescent="0.25">
      <c r="AA1639" s="1"/>
      <c r="AB1639" s="1"/>
    </row>
    <row r="1640" spans="27:28" x14ac:dyDescent="0.25">
      <c r="AA1640" s="1"/>
      <c r="AB1640" s="1"/>
    </row>
    <row r="1641" spans="27:28" x14ac:dyDescent="0.25">
      <c r="AA1641" s="1"/>
      <c r="AB1641" s="1"/>
    </row>
    <row r="1642" spans="27:28" x14ac:dyDescent="0.25">
      <c r="AA1642" s="1"/>
      <c r="AB1642" s="1"/>
    </row>
    <row r="1643" spans="27:28" x14ac:dyDescent="0.25">
      <c r="AA1643" s="1"/>
      <c r="AB1643" s="1"/>
    </row>
    <row r="1644" spans="27:28" x14ac:dyDescent="0.25">
      <c r="AA1644" s="1"/>
      <c r="AB1644" s="1"/>
    </row>
    <row r="1645" spans="27:28" x14ac:dyDescent="0.25">
      <c r="AA1645" s="1"/>
      <c r="AB1645" s="1"/>
    </row>
    <row r="1646" spans="27:28" x14ac:dyDescent="0.25">
      <c r="AA1646" s="1"/>
      <c r="AB1646" s="1"/>
    </row>
    <row r="1647" spans="27:28" x14ac:dyDescent="0.25">
      <c r="AA1647" s="1"/>
      <c r="AB1647" s="1"/>
    </row>
    <row r="1648" spans="27:28" x14ac:dyDescent="0.25">
      <c r="AA1648" s="1"/>
      <c r="AB1648" s="1"/>
    </row>
    <row r="1649" spans="27:28" x14ac:dyDescent="0.25">
      <c r="AA1649" s="1"/>
      <c r="AB1649" s="1"/>
    </row>
    <row r="1650" spans="27:28" x14ac:dyDescent="0.25">
      <c r="AA1650" s="1"/>
      <c r="AB1650" s="1"/>
    </row>
    <row r="1651" spans="27:28" x14ac:dyDescent="0.25">
      <c r="AA1651" s="1"/>
      <c r="AB1651" s="1"/>
    </row>
    <row r="1652" spans="27:28" x14ac:dyDescent="0.25">
      <c r="AA1652" s="1"/>
      <c r="AB1652" s="1"/>
    </row>
    <row r="1653" spans="27:28" x14ac:dyDescent="0.25">
      <c r="AA1653" s="1"/>
      <c r="AB1653" s="1"/>
    </row>
    <row r="1654" spans="27:28" x14ac:dyDescent="0.25">
      <c r="AA1654" s="1"/>
      <c r="AB1654" s="1"/>
    </row>
    <row r="1655" spans="27:28" x14ac:dyDescent="0.25">
      <c r="AA1655" s="1"/>
      <c r="AB1655" s="1"/>
    </row>
    <row r="1656" spans="27:28" x14ac:dyDescent="0.25">
      <c r="AA1656" s="1"/>
      <c r="AB1656" s="1"/>
    </row>
    <row r="1657" spans="27:28" x14ac:dyDescent="0.25">
      <c r="AA1657" s="1"/>
      <c r="AB1657" s="1"/>
    </row>
    <row r="1658" spans="27:28" x14ac:dyDescent="0.25">
      <c r="AA1658" s="1"/>
      <c r="AB1658" s="1"/>
    </row>
    <row r="1659" spans="27:28" x14ac:dyDescent="0.25">
      <c r="AA1659" s="1"/>
      <c r="AB1659" s="1"/>
    </row>
    <row r="1660" spans="27:28" x14ac:dyDescent="0.25">
      <c r="AA1660" s="1"/>
      <c r="AB1660" s="1"/>
    </row>
    <row r="1661" spans="27:28" x14ac:dyDescent="0.25">
      <c r="AA1661" s="1"/>
      <c r="AB1661" s="1"/>
    </row>
    <row r="1662" spans="27:28" x14ac:dyDescent="0.25">
      <c r="AA1662" s="1"/>
      <c r="AB1662" s="1"/>
    </row>
    <row r="1663" spans="27:28" x14ac:dyDescent="0.25">
      <c r="AA1663" s="1"/>
      <c r="AB1663" s="1"/>
    </row>
    <row r="1664" spans="27:28" x14ac:dyDescent="0.25">
      <c r="AA1664" s="1"/>
      <c r="AB1664" s="1"/>
    </row>
    <row r="1665" spans="27:28" x14ac:dyDescent="0.25">
      <c r="AA1665" s="1"/>
      <c r="AB1665" s="1"/>
    </row>
    <row r="1666" spans="27:28" x14ac:dyDescent="0.25">
      <c r="AA1666" s="1"/>
      <c r="AB1666" s="1"/>
    </row>
    <row r="1667" spans="27:28" x14ac:dyDescent="0.25">
      <c r="AA1667" s="1"/>
      <c r="AB1667" s="1"/>
    </row>
    <row r="1668" spans="27:28" x14ac:dyDescent="0.25">
      <c r="AA1668" s="1"/>
      <c r="AB1668" s="1"/>
    </row>
    <row r="1669" spans="27:28" x14ac:dyDescent="0.25">
      <c r="AA1669" s="1"/>
      <c r="AB1669" s="1"/>
    </row>
    <row r="1670" spans="27:28" x14ac:dyDescent="0.25">
      <c r="AA1670" s="1"/>
      <c r="AB1670" s="1"/>
    </row>
    <row r="1671" spans="27:28" x14ac:dyDescent="0.25">
      <c r="AA1671" s="1"/>
      <c r="AB1671" s="1"/>
    </row>
    <row r="1672" spans="27:28" x14ac:dyDescent="0.25">
      <c r="AA1672" s="1"/>
      <c r="AB1672" s="1"/>
    </row>
    <row r="1673" spans="27:28" x14ac:dyDescent="0.25">
      <c r="AA1673" s="1"/>
      <c r="AB1673" s="1"/>
    </row>
    <row r="1674" spans="27:28" x14ac:dyDescent="0.25">
      <c r="AA1674" s="1"/>
      <c r="AB1674" s="1"/>
    </row>
    <row r="1675" spans="27:28" x14ac:dyDescent="0.25">
      <c r="AA1675" s="1"/>
      <c r="AB1675" s="1"/>
    </row>
    <row r="1676" spans="27:28" x14ac:dyDescent="0.25">
      <c r="AA1676" s="1"/>
      <c r="AB1676" s="1"/>
    </row>
    <row r="1677" spans="27:28" x14ac:dyDescent="0.25">
      <c r="AA1677" s="1"/>
      <c r="AB1677" s="1"/>
    </row>
    <row r="1678" spans="27:28" x14ac:dyDescent="0.25">
      <c r="AA1678" s="1"/>
      <c r="AB1678" s="1"/>
    </row>
    <row r="1679" spans="27:28" x14ac:dyDescent="0.25">
      <c r="AA1679" s="1"/>
      <c r="AB1679" s="1"/>
    </row>
    <row r="1680" spans="27:28" x14ac:dyDescent="0.25">
      <c r="AA1680" s="1"/>
      <c r="AB1680" s="1"/>
    </row>
    <row r="1681" spans="27:28" x14ac:dyDescent="0.25">
      <c r="AA1681" s="1"/>
      <c r="AB1681" s="1"/>
    </row>
    <row r="1682" spans="27:28" x14ac:dyDescent="0.25">
      <c r="AA1682" s="1"/>
      <c r="AB1682" s="1"/>
    </row>
    <row r="1683" spans="27:28" x14ac:dyDescent="0.25">
      <c r="AA1683" s="1"/>
      <c r="AB1683" s="1"/>
    </row>
    <row r="1684" spans="27:28" x14ac:dyDescent="0.25">
      <c r="AA1684" s="1"/>
      <c r="AB1684" s="1"/>
    </row>
    <row r="1685" spans="27:28" x14ac:dyDescent="0.25">
      <c r="AA1685" s="1"/>
      <c r="AB1685" s="1"/>
    </row>
    <row r="1686" spans="27:28" x14ac:dyDescent="0.25">
      <c r="AA1686" s="1"/>
      <c r="AB1686" s="1"/>
    </row>
    <row r="1687" spans="27:28" x14ac:dyDescent="0.25">
      <c r="AA1687" s="1"/>
      <c r="AB1687" s="1"/>
    </row>
    <row r="1688" spans="27:28" x14ac:dyDescent="0.25">
      <c r="AA1688" s="1"/>
      <c r="AB1688" s="1"/>
    </row>
    <row r="1689" spans="27:28" x14ac:dyDescent="0.25">
      <c r="AA1689" s="1"/>
      <c r="AB1689" s="1"/>
    </row>
    <row r="1690" spans="27:28" x14ac:dyDescent="0.25">
      <c r="AA1690" s="1"/>
      <c r="AB1690" s="1"/>
    </row>
    <row r="1691" spans="27:28" x14ac:dyDescent="0.25">
      <c r="AA1691" s="1"/>
      <c r="AB1691" s="1"/>
    </row>
    <row r="1692" spans="27:28" x14ac:dyDescent="0.25">
      <c r="AA1692" s="1"/>
      <c r="AB1692" s="1"/>
    </row>
    <row r="1693" spans="27:28" x14ac:dyDescent="0.25">
      <c r="AA1693" s="1"/>
      <c r="AB1693" s="1"/>
    </row>
    <row r="1694" spans="27:28" x14ac:dyDescent="0.25">
      <c r="AA1694" s="1"/>
      <c r="AB1694" s="1"/>
    </row>
    <row r="1695" spans="27:28" x14ac:dyDescent="0.25">
      <c r="AA1695" s="1"/>
      <c r="AB1695" s="1"/>
    </row>
    <row r="1696" spans="27:28" x14ac:dyDescent="0.25">
      <c r="AA1696" s="1"/>
      <c r="AB1696" s="1"/>
    </row>
    <row r="1697" spans="27:28" x14ac:dyDescent="0.25">
      <c r="AA1697" s="1"/>
      <c r="AB1697" s="1"/>
    </row>
    <row r="1698" spans="27:28" x14ac:dyDescent="0.25">
      <c r="AA1698" s="1"/>
      <c r="AB1698" s="1"/>
    </row>
    <row r="1699" spans="27:28" x14ac:dyDescent="0.25">
      <c r="AA1699" s="1"/>
      <c r="AB1699" s="1"/>
    </row>
    <row r="1700" spans="27:28" x14ac:dyDescent="0.25">
      <c r="AA1700" s="1"/>
      <c r="AB1700" s="1"/>
    </row>
    <row r="1701" spans="27:28" x14ac:dyDescent="0.25">
      <c r="AA1701" s="1"/>
      <c r="AB1701" s="1"/>
    </row>
    <row r="1702" spans="27:28" x14ac:dyDescent="0.25">
      <c r="AA1702" s="1"/>
      <c r="AB1702" s="1"/>
    </row>
    <row r="1703" spans="27:28" x14ac:dyDescent="0.25">
      <c r="AA1703" s="1"/>
      <c r="AB1703" s="1"/>
    </row>
    <row r="1704" spans="27:28" x14ac:dyDescent="0.25">
      <c r="AA1704" s="1"/>
      <c r="AB1704" s="1"/>
    </row>
    <row r="1705" spans="27:28" x14ac:dyDescent="0.25">
      <c r="AA1705" s="1"/>
      <c r="AB1705" s="1"/>
    </row>
    <row r="1706" spans="27:28" x14ac:dyDescent="0.25">
      <c r="AA1706" s="1"/>
      <c r="AB1706" s="1"/>
    </row>
    <row r="1707" spans="27:28" x14ac:dyDescent="0.25">
      <c r="AA1707" s="1"/>
      <c r="AB1707" s="1"/>
    </row>
    <row r="1708" spans="27:28" x14ac:dyDescent="0.25">
      <c r="AA1708" s="1"/>
      <c r="AB1708" s="1"/>
    </row>
    <row r="1709" spans="27:28" x14ac:dyDescent="0.25">
      <c r="AA1709" s="1"/>
      <c r="AB1709" s="1"/>
    </row>
    <row r="1710" spans="27:28" x14ac:dyDescent="0.25">
      <c r="AA1710" s="1"/>
      <c r="AB1710" s="1"/>
    </row>
    <row r="1711" spans="27:28" x14ac:dyDescent="0.25">
      <c r="AA1711" s="1"/>
      <c r="AB1711" s="1"/>
    </row>
    <row r="1712" spans="27:28" x14ac:dyDescent="0.25">
      <c r="AA1712" s="1"/>
      <c r="AB1712" s="1"/>
    </row>
    <row r="1713" spans="27:28" x14ac:dyDescent="0.25">
      <c r="AA1713" s="1"/>
      <c r="AB1713" s="1"/>
    </row>
    <row r="1714" spans="27:28" x14ac:dyDescent="0.25">
      <c r="AA1714" s="1"/>
      <c r="AB1714" s="1"/>
    </row>
    <row r="1715" spans="27:28" x14ac:dyDescent="0.25">
      <c r="AA1715" s="1"/>
      <c r="AB1715" s="1"/>
    </row>
    <row r="1716" spans="27:28" x14ac:dyDescent="0.25">
      <c r="AA1716" s="1"/>
      <c r="AB1716" s="1"/>
    </row>
    <row r="1717" spans="27:28" x14ac:dyDescent="0.25">
      <c r="AA1717" s="1"/>
      <c r="AB1717" s="1"/>
    </row>
    <row r="1718" spans="27:28" x14ac:dyDescent="0.25">
      <c r="AA1718" s="1"/>
      <c r="AB1718" s="1"/>
    </row>
    <row r="1719" spans="27:28" x14ac:dyDescent="0.25">
      <c r="AA1719" s="1"/>
      <c r="AB1719" s="1"/>
    </row>
    <row r="1720" spans="27:28" x14ac:dyDescent="0.25">
      <c r="AA1720" s="1"/>
      <c r="AB1720" s="1"/>
    </row>
    <row r="1721" spans="27:28" x14ac:dyDescent="0.25">
      <c r="AA1721" s="1"/>
      <c r="AB1721" s="1"/>
    </row>
    <row r="1722" spans="27:28" x14ac:dyDescent="0.25">
      <c r="AA1722" s="1"/>
      <c r="AB1722" s="1"/>
    </row>
    <row r="1723" spans="27:28" x14ac:dyDescent="0.25">
      <c r="AA1723" s="1"/>
      <c r="AB1723" s="1"/>
    </row>
    <row r="1724" spans="27:28" x14ac:dyDescent="0.25">
      <c r="AA1724" s="1"/>
      <c r="AB1724" s="1"/>
    </row>
    <row r="1725" spans="27:28" x14ac:dyDescent="0.25">
      <c r="AA1725" s="1"/>
      <c r="AB1725" s="1"/>
    </row>
    <row r="1726" spans="27:28" x14ac:dyDescent="0.25">
      <c r="AA1726" s="1"/>
      <c r="AB1726" s="1"/>
    </row>
    <row r="1727" spans="27:28" x14ac:dyDescent="0.25">
      <c r="AA1727" s="1"/>
      <c r="AB1727" s="1"/>
    </row>
    <row r="1728" spans="27:28" x14ac:dyDescent="0.25">
      <c r="AA1728" s="1"/>
      <c r="AB1728" s="1"/>
    </row>
    <row r="1729" spans="27:28" x14ac:dyDescent="0.25">
      <c r="AA1729" s="1"/>
      <c r="AB1729" s="1"/>
    </row>
    <row r="1730" spans="27:28" x14ac:dyDescent="0.25">
      <c r="AA1730" s="1"/>
      <c r="AB1730" s="1"/>
    </row>
    <row r="1731" spans="27:28" x14ac:dyDescent="0.25">
      <c r="AA1731" s="1"/>
      <c r="AB1731" s="1"/>
    </row>
    <row r="1732" spans="27:28" x14ac:dyDescent="0.25">
      <c r="AA1732" s="1"/>
      <c r="AB1732" s="1"/>
    </row>
    <row r="1733" spans="27:28" x14ac:dyDescent="0.25">
      <c r="AA1733" s="1"/>
      <c r="AB1733" s="1"/>
    </row>
    <row r="1734" spans="27:28" x14ac:dyDescent="0.25">
      <c r="AA1734" s="1"/>
      <c r="AB1734" s="1"/>
    </row>
    <row r="1735" spans="27:28" x14ac:dyDescent="0.25">
      <c r="AA1735" s="1"/>
      <c r="AB1735" s="1"/>
    </row>
    <row r="1736" spans="27:28" x14ac:dyDescent="0.25">
      <c r="AA1736" s="1"/>
      <c r="AB1736" s="1"/>
    </row>
    <row r="1737" spans="27:28" x14ac:dyDescent="0.25">
      <c r="AA1737" s="1"/>
      <c r="AB1737" s="1"/>
    </row>
    <row r="1738" spans="27:28" x14ac:dyDescent="0.25">
      <c r="AA1738" s="1"/>
      <c r="AB1738" s="1"/>
    </row>
    <row r="1739" spans="27:28" x14ac:dyDescent="0.25">
      <c r="AA1739" s="1"/>
      <c r="AB1739" s="1"/>
    </row>
    <row r="1740" spans="27:28" x14ac:dyDescent="0.25">
      <c r="AA1740" s="1"/>
      <c r="AB1740" s="1"/>
    </row>
    <row r="1741" spans="27:28" x14ac:dyDescent="0.25">
      <c r="AA1741" s="1"/>
      <c r="AB1741" s="1"/>
    </row>
    <row r="1742" spans="27:28" x14ac:dyDescent="0.25">
      <c r="AA1742" s="1"/>
      <c r="AB1742" s="1"/>
    </row>
    <row r="1743" spans="27:28" x14ac:dyDescent="0.25">
      <c r="AA1743" s="1"/>
      <c r="AB1743" s="1"/>
    </row>
    <row r="1744" spans="27:28" x14ac:dyDescent="0.25">
      <c r="AA1744" s="1"/>
      <c r="AB1744" s="1"/>
    </row>
    <row r="1745" spans="27:28" x14ac:dyDescent="0.25">
      <c r="AA1745" s="1"/>
      <c r="AB1745" s="1"/>
    </row>
    <row r="1746" spans="27:28" x14ac:dyDescent="0.25">
      <c r="AA1746" s="1"/>
      <c r="AB1746" s="1"/>
    </row>
    <row r="1747" spans="27:28" x14ac:dyDescent="0.25">
      <c r="AA1747" s="1"/>
      <c r="AB1747" s="1"/>
    </row>
    <row r="1748" spans="27:28" x14ac:dyDescent="0.25">
      <c r="AA1748" s="1"/>
      <c r="AB1748" s="1"/>
    </row>
    <row r="1749" spans="27:28" x14ac:dyDescent="0.25">
      <c r="AA1749" s="1"/>
      <c r="AB1749" s="1"/>
    </row>
    <row r="1750" spans="27:28" x14ac:dyDescent="0.25">
      <c r="AA1750" s="1"/>
      <c r="AB1750" s="1"/>
    </row>
    <row r="1751" spans="27:28" x14ac:dyDescent="0.25">
      <c r="AA1751" s="1"/>
      <c r="AB1751" s="1"/>
    </row>
    <row r="1752" spans="27:28" x14ac:dyDescent="0.25">
      <c r="AA1752" s="1"/>
      <c r="AB1752" s="1"/>
    </row>
    <row r="1753" spans="27:28" x14ac:dyDescent="0.25">
      <c r="AA1753" s="1"/>
      <c r="AB1753" s="1"/>
    </row>
    <row r="1754" spans="27:28" x14ac:dyDescent="0.25">
      <c r="AA1754" s="1"/>
      <c r="AB1754" s="1"/>
    </row>
    <row r="1755" spans="27:28" x14ac:dyDescent="0.25">
      <c r="AA1755" s="1"/>
      <c r="AB1755" s="1"/>
    </row>
    <row r="1756" spans="27:28" x14ac:dyDescent="0.25">
      <c r="AA1756" s="1"/>
      <c r="AB1756" s="1"/>
    </row>
    <row r="1757" spans="27:28" x14ac:dyDescent="0.25">
      <c r="AA1757" s="1"/>
      <c r="AB1757" s="1"/>
    </row>
    <row r="1758" spans="27:28" x14ac:dyDescent="0.25">
      <c r="AA1758" s="1"/>
      <c r="AB1758" s="1"/>
    </row>
    <row r="1759" spans="27:28" x14ac:dyDescent="0.25">
      <c r="AA1759" s="1"/>
      <c r="AB1759" s="1"/>
    </row>
    <row r="1760" spans="27:28" x14ac:dyDescent="0.25">
      <c r="AA1760" s="1"/>
      <c r="AB1760" s="1"/>
    </row>
    <row r="1761" spans="27:28" x14ac:dyDescent="0.25">
      <c r="AA1761" s="1"/>
      <c r="AB1761" s="1"/>
    </row>
    <row r="1762" spans="27:28" x14ac:dyDescent="0.25">
      <c r="AA1762" s="1"/>
      <c r="AB1762" s="1"/>
    </row>
    <row r="1763" spans="27:28" x14ac:dyDescent="0.25">
      <c r="AA1763" s="1"/>
      <c r="AB1763" s="1"/>
    </row>
    <row r="1764" spans="27:28" x14ac:dyDescent="0.25">
      <c r="AA1764" s="1"/>
      <c r="AB1764" s="1"/>
    </row>
    <row r="1765" spans="27:28" x14ac:dyDescent="0.25">
      <c r="AA1765" s="1"/>
      <c r="AB1765" s="1"/>
    </row>
    <row r="1766" spans="27:28" x14ac:dyDescent="0.25">
      <c r="AA1766" s="1"/>
      <c r="AB1766" s="1"/>
    </row>
    <row r="1767" spans="27:28" x14ac:dyDescent="0.25">
      <c r="AA1767" s="1"/>
      <c r="AB1767" s="1"/>
    </row>
    <row r="1768" spans="27:28" x14ac:dyDescent="0.25">
      <c r="AA1768" s="1"/>
      <c r="AB1768" s="1"/>
    </row>
    <row r="1769" spans="27:28" x14ac:dyDescent="0.25">
      <c r="AA1769" s="1"/>
      <c r="AB1769" s="1"/>
    </row>
    <row r="1770" spans="27:28" x14ac:dyDescent="0.25">
      <c r="AA1770" s="1"/>
      <c r="AB1770" s="1"/>
    </row>
    <row r="1771" spans="27:28" x14ac:dyDescent="0.25">
      <c r="AA1771" s="1"/>
      <c r="AB1771" s="1"/>
    </row>
    <row r="1772" spans="27:28" x14ac:dyDescent="0.25">
      <c r="AA1772" s="1"/>
      <c r="AB1772" s="1"/>
    </row>
    <row r="1773" spans="27:28" x14ac:dyDescent="0.25">
      <c r="AA1773" s="1"/>
      <c r="AB1773" s="1"/>
    </row>
    <row r="1774" spans="27:28" x14ac:dyDescent="0.25">
      <c r="AA1774" s="1"/>
      <c r="AB1774" s="1"/>
    </row>
    <row r="1775" spans="27:28" x14ac:dyDescent="0.25">
      <c r="AA1775" s="1"/>
      <c r="AB1775" s="1"/>
    </row>
    <row r="1776" spans="27:28" x14ac:dyDescent="0.25">
      <c r="AA1776" s="1"/>
      <c r="AB1776" s="1"/>
    </row>
    <row r="1777" spans="27:28" x14ac:dyDescent="0.25">
      <c r="AA1777" s="1"/>
      <c r="AB1777" s="1"/>
    </row>
    <row r="1778" spans="27:28" x14ac:dyDescent="0.25">
      <c r="AA1778" s="1"/>
      <c r="AB1778" s="1"/>
    </row>
    <row r="1779" spans="27:28" x14ac:dyDescent="0.25">
      <c r="AA1779" s="1"/>
      <c r="AB1779" s="1"/>
    </row>
    <row r="1780" spans="27:28" x14ac:dyDescent="0.25">
      <c r="AA1780" s="1"/>
      <c r="AB1780" s="1"/>
    </row>
    <row r="1781" spans="27:28" x14ac:dyDescent="0.25">
      <c r="AA1781" s="1"/>
      <c r="AB1781" s="1"/>
    </row>
    <row r="1782" spans="27:28" x14ac:dyDescent="0.25">
      <c r="AA1782" s="1"/>
      <c r="AB1782" s="1"/>
    </row>
    <row r="1783" spans="27:28" x14ac:dyDescent="0.25">
      <c r="AA1783" s="1"/>
      <c r="AB1783" s="1"/>
    </row>
    <row r="1784" spans="27:28" x14ac:dyDescent="0.25">
      <c r="AA1784" s="1"/>
      <c r="AB1784" s="1"/>
    </row>
    <row r="1785" spans="27:28" x14ac:dyDescent="0.25">
      <c r="AA1785" s="1"/>
      <c r="AB1785" s="1"/>
    </row>
    <row r="1786" spans="27:28" x14ac:dyDescent="0.25">
      <c r="AA1786" s="1"/>
      <c r="AB1786" s="1"/>
    </row>
    <row r="1787" spans="27:28" x14ac:dyDescent="0.25">
      <c r="AA1787" s="1"/>
      <c r="AB1787" s="1"/>
    </row>
    <row r="1788" spans="27:28" x14ac:dyDescent="0.25">
      <c r="AA1788" s="1"/>
      <c r="AB1788" s="1"/>
    </row>
    <row r="1789" spans="27:28" x14ac:dyDescent="0.25">
      <c r="AA1789" s="1"/>
      <c r="AB1789" s="1"/>
    </row>
    <row r="1790" spans="27:28" x14ac:dyDescent="0.25">
      <c r="AA1790" s="1"/>
      <c r="AB1790" s="1"/>
    </row>
    <row r="1791" spans="27:28" x14ac:dyDescent="0.25">
      <c r="AA1791" s="1"/>
      <c r="AB1791" s="1"/>
    </row>
    <row r="1792" spans="27:28" x14ac:dyDescent="0.25">
      <c r="AA1792" s="1"/>
      <c r="AB1792" s="1"/>
    </row>
    <row r="1793" spans="27:28" x14ac:dyDescent="0.25">
      <c r="AA1793" s="1"/>
      <c r="AB1793" s="1"/>
    </row>
    <row r="1794" spans="27:28" x14ac:dyDescent="0.25">
      <c r="AA1794" s="1"/>
      <c r="AB1794" s="1"/>
    </row>
    <row r="1795" spans="27:28" x14ac:dyDescent="0.25">
      <c r="AA1795" s="1"/>
      <c r="AB1795" s="1"/>
    </row>
    <row r="1796" spans="27:28" x14ac:dyDescent="0.25">
      <c r="AA1796" s="1"/>
      <c r="AB1796" s="1"/>
    </row>
    <row r="1797" spans="27:28" x14ac:dyDescent="0.25">
      <c r="AA1797" s="1"/>
      <c r="AB1797" s="1"/>
    </row>
    <row r="1798" spans="27:28" x14ac:dyDescent="0.25">
      <c r="AA1798" s="1"/>
      <c r="AB1798" s="1"/>
    </row>
    <row r="1799" spans="27:28" x14ac:dyDescent="0.25">
      <c r="AA1799" s="1"/>
      <c r="AB1799" s="1"/>
    </row>
    <row r="1800" spans="27:28" x14ac:dyDescent="0.25">
      <c r="AA1800" s="1"/>
      <c r="AB1800" s="1"/>
    </row>
    <row r="1801" spans="27:28" x14ac:dyDescent="0.25">
      <c r="AA1801" s="1"/>
      <c r="AB1801" s="1"/>
    </row>
    <row r="1802" spans="27:28" x14ac:dyDescent="0.25">
      <c r="AA1802" s="1"/>
      <c r="AB1802" s="1"/>
    </row>
    <row r="1803" spans="27:28" x14ac:dyDescent="0.25">
      <c r="AA1803" s="1"/>
      <c r="AB1803" s="1"/>
    </row>
    <row r="1804" spans="27:28" x14ac:dyDescent="0.25">
      <c r="AA1804" s="1"/>
      <c r="AB1804" s="1"/>
    </row>
    <row r="1805" spans="27:28" x14ac:dyDescent="0.25">
      <c r="AA1805" s="1"/>
      <c r="AB1805" s="1"/>
    </row>
    <row r="1806" spans="27:28" x14ac:dyDescent="0.25">
      <c r="AA1806" s="1"/>
      <c r="AB1806" s="1"/>
    </row>
    <row r="1807" spans="27:28" x14ac:dyDescent="0.25">
      <c r="AA1807" s="1"/>
      <c r="AB1807" s="1"/>
    </row>
    <row r="1808" spans="27:28" x14ac:dyDescent="0.25">
      <c r="AA1808" s="1"/>
      <c r="AB1808" s="1"/>
    </row>
    <row r="1809" spans="27:28" x14ac:dyDescent="0.25">
      <c r="AA1809" s="1"/>
      <c r="AB1809" s="1"/>
    </row>
    <row r="1810" spans="27:28" x14ac:dyDescent="0.25">
      <c r="AA1810" s="1"/>
      <c r="AB1810" s="1"/>
    </row>
    <row r="1811" spans="27:28" x14ac:dyDescent="0.25">
      <c r="AA1811" s="1"/>
      <c r="AB1811" s="1"/>
    </row>
    <row r="1812" spans="27:28" x14ac:dyDescent="0.25">
      <c r="AA1812" s="1"/>
      <c r="AB1812" s="1"/>
    </row>
    <row r="1813" spans="27:28" x14ac:dyDescent="0.25">
      <c r="AA1813" s="1"/>
      <c r="AB1813" s="1"/>
    </row>
    <row r="1814" spans="27:28" x14ac:dyDescent="0.25">
      <c r="AA1814" s="1"/>
      <c r="AB1814" s="1"/>
    </row>
    <row r="1815" spans="27:28" x14ac:dyDescent="0.25">
      <c r="AA1815" s="1"/>
      <c r="AB1815" s="1"/>
    </row>
    <row r="1816" spans="27:28" x14ac:dyDescent="0.25">
      <c r="AA1816" s="1"/>
      <c r="AB1816" s="1"/>
    </row>
    <row r="1817" spans="27:28" x14ac:dyDescent="0.25">
      <c r="AA1817" s="1"/>
      <c r="AB1817" s="1"/>
    </row>
    <row r="1818" spans="27:28" x14ac:dyDescent="0.25">
      <c r="AA1818" s="1"/>
      <c r="AB1818" s="1"/>
    </row>
    <row r="1819" spans="27:28" x14ac:dyDescent="0.25">
      <c r="AA1819" s="1"/>
      <c r="AB1819" s="1"/>
    </row>
    <row r="1820" spans="27:28" x14ac:dyDescent="0.25">
      <c r="AA1820" s="1"/>
      <c r="AB1820" s="1"/>
    </row>
    <row r="1821" spans="27:28" x14ac:dyDescent="0.25">
      <c r="AA1821" s="1"/>
      <c r="AB1821" s="1"/>
    </row>
    <row r="1822" spans="27:28" x14ac:dyDescent="0.25">
      <c r="AA1822" s="1"/>
      <c r="AB1822" s="1"/>
    </row>
    <row r="1823" spans="27:28" x14ac:dyDescent="0.25">
      <c r="AA1823" s="1"/>
      <c r="AB1823" s="1"/>
    </row>
    <row r="1824" spans="27:28" x14ac:dyDescent="0.25">
      <c r="AA1824" s="1"/>
      <c r="AB1824" s="1"/>
    </row>
    <row r="1825" spans="27:28" x14ac:dyDescent="0.25">
      <c r="AA1825" s="1"/>
      <c r="AB1825" s="1"/>
    </row>
    <row r="1826" spans="27:28" x14ac:dyDescent="0.25">
      <c r="AA1826" s="1"/>
      <c r="AB1826" s="1"/>
    </row>
    <row r="1827" spans="27:28" x14ac:dyDescent="0.25">
      <c r="AA1827" s="1"/>
      <c r="AB1827" s="1"/>
    </row>
    <row r="1828" spans="27:28" x14ac:dyDescent="0.25">
      <c r="AA1828" s="1"/>
      <c r="AB1828" s="1"/>
    </row>
    <row r="1829" spans="27:28" x14ac:dyDescent="0.25">
      <c r="AA1829" s="1"/>
      <c r="AB1829" s="1"/>
    </row>
    <row r="1830" spans="27:28" x14ac:dyDescent="0.25">
      <c r="AA1830" s="1"/>
      <c r="AB1830" s="1"/>
    </row>
    <row r="1831" spans="27:28" x14ac:dyDescent="0.25">
      <c r="AA1831" s="1"/>
      <c r="AB1831" s="1"/>
    </row>
    <row r="1832" spans="27:28" x14ac:dyDescent="0.25">
      <c r="AA1832" s="1"/>
      <c r="AB1832" s="1"/>
    </row>
    <row r="1833" spans="27:28" x14ac:dyDescent="0.25">
      <c r="AA1833" s="1"/>
      <c r="AB1833" s="1"/>
    </row>
    <row r="1834" spans="27:28" x14ac:dyDescent="0.25">
      <c r="AA1834" s="1"/>
      <c r="AB1834" s="1"/>
    </row>
    <row r="1835" spans="27:28" x14ac:dyDescent="0.25">
      <c r="AA1835" s="1"/>
      <c r="AB1835" s="1"/>
    </row>
    <row r="1836" spans="27:28" x14ac:dyDescent="0.25">
      <c r="AA1836" s="1"/>
      <c r="AB1836" s="1"/>
    </row>
    <row r="1837" spans="27:28" x14ac:dyDescent="0.25">
      <c r="AA1837" s="1"/>
      <c r="AB1837" s="1"/>
    </row>
    <row r="1838" spans="27:28" x14ac:dyDescent="0.25">
      <c r="AA1838" s="1"/>
      <c r="AB1838" s="1"/>
    </row>
    <row r="1839" spans="27:28" x14ac:dyDescent="0.25">
      <c r="AA1839" s="1"/>
      <c r="AB1839" s="1"/>
    </row>
    <row r="1840" spans="27:28" x14ac:dyDescent="0.25">
      <c r="AA1840" s="1"/>
      <c r="AB1840" s="1"/>
    </row>
    <row r="1841" spans="27:28" x14ac:dyDescent="0.25">
      <c r="AA1841" s="1"/>
      <c r="AB1841" s="1"/>
    </row>
    <row r="1842" spans="27:28" x14ac:dyDescent="0.25">
      <c r="AA1842" s="1"/>
      <c r="AB1842" s="1"/>
    </row>
    <row r="1843" spans="27:28" x14ac:dyDescent="0.25">
      <c r="AA1843" s="1"/>
      <c r="AB1843" s="1"/>
    </row>
    <row r="1844" spans="27:28" x14ac:dyDescent="0.25">
      <c r="AA1844" s="1"/>
      <c r="AB1844" s="1"/>
    </row>
    <row r="1845" spans="27:28" x14ac:dyDescent="0.25">
      <c r="AA1845" s="1"/>
      <c r="AB1845" s="1"/>
    </row>
    <row r="1846" spans="27:28" x14ac:dyDescent="0.25">
      <c r="AA1846" s="1"/>
      <c r="AB1846" s="1"/>
    </row>
    <row r="1847" spans="27:28" x14ac:dyDescent="0.25">
      <c r="AA1847" s="1"/>
      <c r="AB1847" s="1"/>
    </row>
    <row r="1848" spans="27:28" x14ac:dyDescent="0.25">
      <c r="AA1848" s="1"/>
      <c r="AB1848" s="1"/>
    </row>
    <row r="1849" spans="27:28" x14ac:dyDescent="0.25">
      <c r="AA1849" s="1"/>
      <c r="AB1849" s="1"/>
    </row>
    <row r="1850" spans="27:28" x14ac:dyDescent="0.25">
      <c r="AA1850" s="1"/>
      <c r="AB1850" s="1"/>
    </row>
    <row r="1851" spans="27:28" x14ac:dyDescent="0.25">
      <c r="AA1851" s="1"/>
      <c r="AB1851" s="1"/>
    </row>
    <row r="1852" spans="27:28" x14ac:dyDescent="0.25">
      <c r="AA1852" s="1"/>
      <c r="AB1852" s="1"/>
    </row>
    <row r="1853" spans="27:28" x14ac:dyDescent="0.25">
      <c r="AA1853" s="1"/>
      <c r="AB1853" s="1"/>
    </row>
    <row r="1854" spans="27:28" x14ac:dyDescent="0.25">
      <c r="AA1854" s="1"/>
      <c r="AB1854" s="1"/>
    </row>
    <row r="1855" spans="27:28" x14ac:dyDescent="0.25">
      <c r="AA1855" s="1"/>
      <c r="AB1855" s="1"/>
    </row>
    <row r="1856" spans="27:28" x14ac:dyDescent="0.25">
      <c r="AA1856" s="1"/>
      <c r="AB1856" s="1"/>
    </row>
    <row r="1857" spans="27:28" x14ac:dyDescent="0.25">
      <c r="AA1857" s="1"/>
      <c r="AB1857" s="1"/>
    </row>
    <row r="1858" spans="27:28" x14ac:dyDescent="0.25">
      <c r="AA1858" s="1"/>
      <c r="AB1858" s="1"/>
    </row>
    <row r="1859" spans="27:28" x14ac:dyDescent="0.25">
      <c r="AA1859" s="1"/>
      <c r="AB1859" s="1"/>
    </row>
    <row r="1860" spans="27:28" x14ac:dyDescent="0.25">
      <c r="AA1860" s="1"/>
      <c r="AB1860" s="1"/>
    </row>
    <row r="1861" spans="27:28" x14ac:dyDescent="0.25">
      <c r="AA1861" s="1"/>
      <c r="AB1861" s="1"/>
    </row>
    <row r="1862" spans="27:28" x14ac:dyDescent="0.25">
      <c r="AA1862" s="1"/>
      <c r="AB1862" s="1"/>
    </row>
    <row r="1863" spans="27:28" x14ac:dyDescent="0.25">
      <c r="AA1863" s="1"/>
      <c r="AB1863" s="1"/>
    </row>
    <row r="1864" spans="27:28" x14ac:dyDescent="0.25">
      <c r="AA1864" s="1"/>
      <c r="AB1864" s="1"/>
    </row>
    <row r="1865" spans="27:28" x14ac:dyDescent="0.25">
      <c r="AA1865" s="1"/>
      <c r="AB1865" s="1"/>
    </row>
    <row r="1866" spans="27:28" x14ac:dyDescent="0.25">
      <c r="AA1866" s="1"/>
      <c r="AB1866" s="1"/>
    </row>
    <row r="1867" spans="27:28" x14ac:dyDescent="0.25">
      <c r="AA1867" s="1"/>
      <c r="AB1867" s="1"/>
    </row>
    <row r="1868" spans="27:28" x14ac:dyDescent="0.25">
      <c r="AA1868" s="1"/>
      <c r="AB1868" s="1"/>
    </row>
    <row r="1869" spans="27:28" x14ac:dyDescent="0.25">
      <c r="AA1869" s="1"/>
      <c r="AB1869" s="1"/>
    </row>
    <row r="1870" spans="27:28" x14ac:dyDescent="0.25">
      <c r="AA1870" s="1"/>
      <c r="AB1870" s="1"/>
    </row>
    <row r="1871" spans="27:28" x14ac:dyDescent="0.25">
      <c r="AA1871" s="1"/>
      <c r="AB1871" s="1"/>
    </row>
    <row r="1872" spans="27:28" x14ac:dyDescent="0.25">
      <c r="AA1872" s="1"/>
      <c r="AB1872" s="1"/>
    </row>
    <row r="1873" spans="27:28" x14ac:dyDescent="0.25">
      <c r="AA1873" s="1"/>
      <c r="AB1873" s="1"/>
    </row>
    <row r="1874" spans="27:28" x14ac:dyDescent="0.25">
      <c r="AA1874" s="1"/>
      <c r="AB1874" s="1"/>
    </row>
    <row r="1875" spans="27:28" x14ac:dyDescent="0.25">
      <c r="AA1875" s="1"/>
      <c r="AB1875" s="1"/>
    </row>
    <row r="1876" spans="27:28" x14ac:dyDescent="0.25">
      <c r="AA1876" s="1"/>
      <c r="AB1876" s="1"/>
    </row>
    <row r="1877" spans="27:28" x14ac:dyDescent="0.25">
      <c r="AA1877" s="1"/>
      <c r="AB1877" s="1"/>
    </row>
    <row r="1878" spans="27:28" x14ac:dyDescent="0.25">
      <c r="AA1878" s="1"/>
      <c r="AB1878" s="1"/>
    </row>
    <row r="1879" spans="27:28" x14ac:dyDescent="0.25">
      <c r="AA1879" s="1"/>
      <c r="AB1879" s="1"/>
    </row>
    <row r="1880" spans="27:28" x14ac:dyDescent="0.25">
      <c r="AA1880" s="1"/>
      <c r="AB1880" s="1"/>
    </row>
    <row r="1881" spans="27:28" x14ac:dyDescent="0.25">
      <c r="AA1881" s="1"/>
      <c r="AB1881" s="1"/>
    </row>
    <row r="1882" spans="27:28" x14ac:dyDescent="0.25">
      <c r="AA1882" s="1"/>
      <c r="AB1882" s="1"/>
    </row>
    <row r="1883" spans="27:28" x14ac:dyDescent="0.25">
      <c r="AA1883" s="1"/>
      <c r="AB1883" s="1"/>
    </row>
    <row r="1884" spans="27:28" x14ac:dyDescent="0.25">
      <c r="AA1884" s="1"/>
      <c r="AB1884" s="1"/>
    </row>
    <row r="1885" spans="27:28" x14ac:dyDescent="0.25">
      <c r="AA1885" s="1"/>
      <c r="AB1885" s="1"/>
    </row>
    <row r="1886" spans="27:28" x14ac:dyDescent="0.25">
      <c r="AA1886" s="1"/>
      <c r="AB1886" s="1"/>
    </row>
    <row r="1887" spans="27:28" x14ac:dyDescent="0.25">
      <c r="AA1887" s="1"/>
      <c r="AB1887" s="1"/>
    </row>
    <row r="1888" spans="27:28" x14ac:dyDescent="0.25">
      <c r="AA1888" s="1"/>
      <c r="AB1888" s="1"/>
    </row>
    <row r="1889" spans="27:28" x14ac:dyDescent="0.25">
      <c r="AA1889" s="1"/>
      <c r="AB1889" s="1"/>
    </row>
    <row r="1890" spans="27:28" x14ac:dyDescent="0.25">
      <c r="AA1890" s="1"/>
      <c r="AB1890" s="1"/>
    </row>
    <row r="1891" spans="27:28" x14ac:dyDescent="0.25">
      <c r="AA1891" s="1"/>
      <c r="AB1891" s="1"/>
    </row>
    <row r="1892" spans="27:28" x14ac:dyDescent="0.25">
      <c r="AA1892" s="1"/>
      <c r="AB1892" s="1"/>
    </row>
    <row r="1893" spans="27:28" x14ac:dyDescent="0.25">
      <c r="AA1893" s="1"/>
      <c r="AB1893" s="1"/>
    </row>
    <row r="1894" spans="27:28" x14ac:dyDescent="0.25">
      <c r="AA1894" s="1"/>
      <c r="AB1894" s="1"/>
    </row>
    <row r="1895" spans="27:28" x14ac:dyDescent="0.25">
      <c r="AA1895" s="1"/>
      <c r="AB1895" s="1"/>
    </row>
    <row r="1896" spans="27:28" x14ac:dyDescent="0.25">
      <c r="AA1896" s="1"/>
      <c r="AB1896" s="1"/>
    </row>
    <row r="1897" spans="27:28" x14ac:dyDescent="0.25">
      <c r="AA1897" s="1"/>
      <c r="AB1897" s="1"/>
    </row>
    <row r="1898" spans="27:28" x14ac:dyDescent="0.25">
      <c r="AA1898" s="1"/>
      <c r="AB1898" s="1"/>
    </row>
    <row r="1899" spans="27:28" x14ac:dyDescent="0.25">
      <c r="AA1899" s="1"/>
      <c r="AB1899" s="1"/>
    </row>
    <row r="1900" spans="27:28" x14ac:dyDescent="0.25">
      <c r="AA1900" s="1"/>
      <c r="AB1900" s="1"/>
    </row>
    <row r="1901" spans="27:28" x14ac:dyDescent="0.25">
      <c r="AA1901" s="1"/>
      <c r="AB1901" s="1"/>
    </row>
    <row r="1902" spans="27:28" x14ac:dyDescent="0.25">
      <c r="AA1902" s="1"/>
      <c r="AB1902" s="1"/>
    </row>
    <row r="1903" spans="27:28" x14ac:dyDescent="0.25">
      <c r="AA1903" s="1"/>
      <c r="AB1903" s="1"/>
    </row>
    <row r="1904" spans="27:28" x14ac:dyDescent="0.25">
      <c r="AA1904" s="1"/>
      <c r="AB1904" s="1"/>
    </row>
    <row r="1905" spans="27:28" x14ac:dyDescent="0.25">
      <c r="AA1905" s="1"/>
      <c r="AB1905" s="1"/>
    </row>
    <row r="1906" spans="27:28" x14ac:dyDescent="0.25">
      <c r="AA1906" s="1"/>
      <c r="AB1906" s="1"/>
    </row>
    <row r="1907" spans="27:28" x14ac:dyDescent="0.25">
      <c r="AA1907" s="1"/>
      <c r="AB1907" s="1"/>
    </row>
    <row r="1908" spans="27:28" x14ac:dyDescent="0.25">
      <c r="AA1908" s="1"/>
      <c r="AB1908" s="1"/>
    </row>
    <row r="1909" spans="27:28" x14ac:dyDescent="0.25">
      <c r="AA1909" s="1"/>
      <c r="AB1909" s="1"/>
    </row>
    <row r="1910" spans="27:28" x14ac:dyDescent="0.25">
      <c r="AA1910" s="1"/>
      <c r="AB1910" s="1"/>
    </row>
    <row r="1911" spans="27:28" x14ac:dyDescent="0.25">
      <c r="AA1911" s="1"/>
      <c r="AB1911" s="1"/>
    </row>
    <row r="1912" spans="27:28" x14ac:dyDescent="0.25">
      <c r="AA1912" s="1"/>
      <c r="AB1912" s="1"/>
    </row>
    <row r="1913" spans="27:28" x14ac:dyDescent="0.25">
      <c r="AA1913" s="1"/>
      <c r="AB1913" s="1"/>
    </row>
    <row r="1914" spans="27:28" x14ac:dyDescent="0.25">
      <c r="AA1914" s="1"/>
      <c r="AB1914" s="1"/>
    </row>
    <row r="1915" spans="27:28" x14ac:dyDescent="0.25">
      <c r="AA1915" s="1"/>
      <c r="AB1915" s="1"/>
    </row>
    <row r="1916" spans="27:28" x14ac:dyDescent="0.25">
      <c r="AA1916" s="1"/>
      <c r="AB1916" s="1"/>
    </row>
    <row r="1917" spans="27:28" x14ac:dyDescent="0.25">
      <c r="AA1917" s="1"/>
      <c r="AB1917" s="1"/>
    </row>
    <row r="1918" spans="27:28" x14ac:dyDescent="0.25">
      <c r="AA1918" s="1"/>
      <c r="AB1918" s="1"/>
    </row>
    <row r="1919" spans="27:28" x14ac:dyDescent="0.25">
      <c r="AA1919" s="1"/>
      <c r="AB1919" s="1"/>
    </row>
    <row r="1920" spans="27:28" x14ac:dyDescent="0.25">
      <c r="AA1920" s="1"/>
      <c r="AB1920" s="1"/>
    </row>
    <row r="1921" spans="27:28" x14ac:dyDescent="0.25">
      <c r="AA1921" s="1"/>
      <c r="AB1921" s="1"/>
    </row>
    <row r="1922" spans="27:28" x14ac:dyDescent="0.25">
      <c r="AA1922" s="1"/>
      <c r="AB1922" s="1"/>
    </row>
    <row r="1923" spans="27:28" x14ac:dyDescent="0.25">
      <c r="AA1923" s="1"/>
      <c r="AB1923" s="1"/>
    </row>
    <row r="1924" spans="27:28" x14ac:dyDescent="0.25">
      <c r="AA1924" s="1"/>
      <c r="AB1924" s="1"/>
    </row>
    <row r="1925" spans="27:28" x14ac:dyDescent="0.25">
      <c r="AA1925" s="1"/>
      <c r="AB1925" s="1"/>
    </row>
    <row r="1926" spans="27:28" x14ac:dyDescent="0.25">
      <c r="AA1926" s="1"/>
      <c r="AB1926" s="1"/>
    </row>
    <row r="1927" spans="27:28" x14ac:dyDescent="0.25">
      <c r="AA1927" s="1"/>
      <c r="AB1927" s="1"/>
    </row>
    <row r="1928" spans="27:28" x14ac:dyDescent="0.25">
      <c r="AA1928" s="1"/>
      <c r="AB1928" s="1"/>
    </row>
    <row r="1929" spans="27:28" x14ac:dyDescent="0.25">
      <c r="AA1929" s="1"/>
      <c r="AB1929" s="1"/>
    </row>
    <row r="1930" spans="27:28" x14ac:dyDescent="0.25">
      <c r="AA1930" s="1"/>
      <c r="AB1930" s="1"/>
    </row>
    <row r="1931" spans="27:28" x14ac:dyDescent="0.25">
      <c r="AA1931" s="1"/>
      <c r="AB1931" s="1"/>
    </row>
    <row r="1932" spans="27:28" x14ac:dyDescent="0.25">
      <c r="AA1932" s="1"/>
      <c r="AB1932" s="1"/>
    </row>
    <row r="1933" spans="27:28" x14ac:dyDescent="0.25">
      <c r="AA1933" s="1"/>
      <c r="AB1933" s="1"/>
    </row>
    <row r="1934" spans="27:28" x14ac:dyDescent="0.25">
      <c r="AA1934" s="1"/>
      <c r="AB1934" s="1"/>
    </row>
    <row r="1935" spans="27:28" x14ac:dyDescent="0.25">
      <c r="AA1935" s="1"/>
      <c r="AB1935" s="1"/>
    </row>
    <row r="1936" spans="27:28" x14ac:dyDescent="0.25">
      <c r="AA1936" s="1"/>
      <c r="AB1936" s="1"/>
    </row>
    <row r="1937" spans="27:28" x14ac:dyDescent="0.25">
      <c r="AA1937" s="1"/>
      <c r="AB1937" s="1"/>
    </row>
    <row r="1938" spans="27:28" x14ac:dyDescent="0.25">
      <c r="AA1938" s="1"/>
      <c r="AB1938" s="1"/>
    </row>
    <row r="1939" spans="27:28" x14ac:dyDescent="0.25">
      <c r="AA1939" s="1"/>
      <c r="AB1939" s="1"/>
    </row>
    <row r="1940" spans="27:28" x14ac:dyDescent="0.25">
      <c r="AA1940" s="1"/>
      <c r="AB1940" s="1"/>
    </row>
    <row r="1941" spans="27:28" x14ac:dyDescent="0.25">
      <c r="AA1941" s="1"/>
      <c r="AB1941" s="1"/>
    </row>
    <row r="1942" spans="27:28" x14ac:dyDescent="0.25">
      <c r="AA1942" s="1"/>
      <c r="AB1942" s="1"/>
    </row>
    <row r="1943" spans="27:28" x14ac:dyDescent="0.25">
      <c r="AA1943" s="1"/>
      <c r="AB1943" s="1"/>
    </row>
    <row r="1944" spans="27:28" x14ac:dyDescent="0.25">
      <c r="AA1944" s="1"/>
      <c r="AB1944" s="1"/>
    </row>
    <row r="1945" spans="27:28" x14ac:dyDescent="0.25">
      <c r="AA1945" s="1"/>
      <c r="AB1945" s="1"/>
    </row>
    <row r="1946" spans="27:28" x14ac:dyDescent="0.25">
      <c r="AA1946" s="1"/>
      <c r="AB1946" s="1"/>
    </row>
    <row r="1947" spans="27:28" x14ac:dyDescent="0.25">
      <c r="AA1947" s="1"/>
      <c r="AB1947" s="1"/>
    </row>
    <row r="1948" spans="27:28" x14ac:dyDescent="0.25">
      <c r="AA1948" s="1"/>
      <c r="AB1948" s="1"/>
    </row>
    <row r="1949" spans="27:28" x14ac:dyDescent="0.25">
      <c r="AA1949" s="1"/>
      <c r="AB1949" s="1"/>
    </row>
    <row r="1950" spans="27:28" x14ac:dyDescent="0.25">
      <c r="AA1950" s="1"/>
      <c r="AB1950" s="1"/>
    </row>
    <row r="1951" spans="27:28" x14ac:dyDescent="0.25">
      <c r="AA1951" s="1"/>
      <c r="AB1951" s="1"/>
    </row>
    <row r="1952" spans="27:28" x14ac:dyDescent="0.25">
      <c r="AA1952" s="1"/>
      <c r="AB1952" s="1"/>
    </row>
    <row r="1953" spans="27:28" x14ac:dyDescent="0.25">
      <c r="AA1953" s="1"/>
      <c r="AB1953" s="1"/>
    </row>
    <row r="1954" spans="27:28" x14ac:dyDescent="0.25">
      <c r="AA1954" s="1"/>
      <c r="AB1954" s="1"/>
    </row>
    <row r="1955" spans="27:28" x14ac:dyDescent="0.25">
      <c r="AA1955" s="1"/>
      <c r="AB1955" s="1"/>
    </row>
    <row r="1956" spans="27:28" x14ac:dyDescent="0.25">
      <c r="AA1956" s="1"/>
      <c r="AB1956" s="1"/>
    </row>
    <row r="1957" spans="27:28" x14ac:dyDescent="0.25">
      <c r="AA1957" s="1"/>
      <c r="AB1957" s="1"/>
    </row>
    <row r="1958" spans="27:28" x14ac:dyDescent="0.25">
      <c r="AA1958" s="1"/>
      <c r="AB1958" s="1"/>
    </row>
    <row r="1959" spans="27:28" x14ac:dyDescent="0.25">
      <c r="AA1959" s="1"/>
      <c r="AB1959" s="1"/>
    </row>
    <row r="1960" spans="27:28" x14ac:dyDescent="0.25">
      <c r="AA1960" s="1"/>
      <c r="AB1960" s="1"/>
    </row>
    <row r="1961" spans="27:28" x14ac:dyDescent="0.25">
      <c r="AA1961" s="1"/>
      <c r="AB1961" s="1"/>
    </row>
    <row r="1962" spans="27:28" x14ac:dyDescent="0.25">
      <c r="AA1962" s="1"/>
      <c r="AB1962" s="1"/>
    </row>
    <row r="1963" spans="27:28" x14ac:dyDescent="0.25">
      <c r="AA1963" s="1"/>
      <c r="AB1963" s="1"/>
    </row>
    <row r="1964" spans="27:28" x14ac:dyDescent="0.25">
      <c r="AA1964" s="1"/>
      <c r="AB1964" s="1"/>
    </row>
    <row r="1965" spans="27:28" x14ac:dyDescent="0.25">
      <c r="AA1965" s="1"/>
      <c r="AB1965" s="1"/>
    </row>
    <row r="1966" spans="27:28" x14ac:dyDescent="0.25">
      <c r="AA1966" s="1"/>
      <c r="AB1966" s="1"/>
    </row>
    <row r="1967" spans="27:28" x14ac:dyDescent="0.25">
      <c r="AA1967" s="1"/>
      <c r="AB1967" s="1"/>
    </row>
    <row r="1968" spans="27:28" x14ac:dyDescent="0.25">
      <c r="AA1968" s="1"/>
      <c r="AB1968" s="1"/>
    </row>
    <row r="1969" spans="27:28" x14ac:dyDescent="0.25">
      <c r="AA1969" s="1"/>
      <c r="AB1969" s="1"/>
    </row>
    <row r="1970" spans="27:28" x14ac:dyDescent="0.25">
      <c r="AA1970" s="1"/>
      <c r="AB1970" s="1"/>
    </row>
    <row r="1971" spans="27:28" x14ac:dyDescent="0.25">
      <c r="AA1971" s="1"/>
      <c r="AB1971" s="1"/>
    </row>
    <row r="1972" spans="27:28" x14ac:dyDescent="0.25">
      <c r="AA1972" s="1"/>
      <c r="AB1972" s="1"/>
    </row>
    <row r="1973" spans="27:28" x14ac:dyDescent="0.25">
      <c r="AA1973" s="1"/>
      <c r="AB1973" s="1"/>
    </row>
    <row r="1974" spans="27:28" x14ac:dyDescent="0.25">
      <c r="AA1974" s="1"/>
      <c r="AB1974" s="1"/>
    </row>
    <row r="1975" spans="27:28" x14ac:dyDescent="0.25">
      <c r="AA1975" s="1"/>
      <c r="AB1975" s="1"/>
    </row>
    <row r="1976" spans="27:28" x14ac:dyDescent="0.25">
      <c r="AA1976" s="1"/>
      <c r="AB1976" s="1"/>
    </row>
    <row r="1977" spans="27:28" x14ac:dyDescent="0.25">
      <c r="AA1977" s="1"/>
      <c r="AB1977" s="1"/>
    </row>
    <row r="1978" spans="27:28" x14ac:dyDescent="0.25">
      <c r="AA1978" s="1"/>
      <c r="AB1978" s="1"/>
    </row>
    <row r="1979" spans="27:28" x14ac:dyDescent="0.25">
      <c r="AA1979" s="1"/>
      <c r="AB1979" s="1"/>
    </row>
    <row r="1980" spans="27:28" x14ac:dyDescent="0.25">
      <c r="AA1980" s="1"/>
      <c r="AB1980" s="1"/>
    </row>
    <row r="1981" spans="27:28" x14ac:dyDescent="0.25">
      <c r="AA1981" s="1"/>
      <c r="AB1981" s="1"/>
    </row>
    <row r="1982" spans="27:28" x14ac:dyDescent="0.25">
      <c r="AA1982" s="1"/>
      <c r="AB1982" s="1"/>
    </row>
    <row r="1983" spans="27:28" x14ac:dyDescent="0.25">
      <c r="AA1983" s="1"/>
      <c r="AB1983" s="1"/>
    </row>
    <row r="1984" spans="27:28" x14ac:dyDescent="0.25">
      <c r="AA1984" s="1"/>
      <c r="AB1984" s="1"/>
    </row>
    <row r="1985" spans="27:28" x14ac:dyDescent="0.25">
      <c r="AA1985" s="1"/>
      <c r="AB1985" s="1"/>
    </row>
    <row r="1986" spans="27:28" x14ac:dyDescent="0.25">
      <c r="AA1986" s="1"/>
      <c r="AB1986" s="1"/>
    </row>
    <row r="1987" spans="27:28" x14ac:dyDescent="0.25">
      <c r="AA1987" s="1"/>
      <c r="AB1987" s="1"/>
    </row>
    <row r="1988" spans="27:28" x14ac:dyDescent="0.25">
      <c r="AA1988" s="1"/>
      <c r="AB1988" s="1"/>
    </row>
    <row r="1989" spans="27:28" x14ac:dyDescent="0.25">
      <c r="AA1989" s="1"/>
      <c r="AB1989" s="1"/>
    </row>
    <row r="1990" spans="27:28" x14ac:dyDescent="0.25">
      <c r="AA1990" s="1"/>
      <c r="AB1990" s="1"/>
    </row>
    <row r="1991" spans="27:28" x14ac:dyDescent="0.25">
      <c r="AA1991" s="1"/>
      <c r="AB1991" s="1"/>
    </row>
    <row r="1992" spans="27:28" x14ac:dyDescent="0.25">
      <c r="AA1992" s="1"/>
      <c r="AB1992" s="1"/>
    </row>
    <row r="1993" spans="27:28" x14ac:dyDescent="0.25">
      <c r="AA1993" s="1"/>
      <c r="AB1993" s="1"/>
    </row>
    <row r="1994" spans="27:28" x14ac:dyDescent="0.25">
      <c r="AA1994" s="1"/>
      <c r="AB1994" s="1"/>
    </row>
    <row r="1995" spans="27:28" x14ac:dyDescent="0.25">
      <c r="AA1995" s="1"/>
      <c r="AB1995" s="1"/>
    </row>
    <row r="1996" spans="27:28" x14ac:dyDescent="0.25">
      <c r="AA1996" s="1"/>
      <c r="AB1996" s="1"/>
    </row>
    <row r="1997" spans="27:28" x14ac:dyDescent="0.25">
      <c r="AA1997" s="1"/>
      <c r="AB1997" s="1"/>
    </row>
    <row r="1998" spans="27:28" x14ac:dyDescent="0.25">
      <c r="AA1998" s="1"/>
      <c r="AB1998" s="1"/>
    </row>
    <row r="1999" spans="27:28" x14ac:dyDescent="0.25">
      <c r="AA1999" s="1"/>
      <c r="AB1999" s="1"/>
    </row>
    <row r="2000" spans="27:28" x14ac:dyDescent="0.25">
      <c r="AA2000" s="1"/>
      <c r="AB2000" s="1"/>
    </row>
    <row r="2001" spans="27:28" x14ac:dyDescent="0.25">
      <c r="AA2001" s="1"/>
      <c r="AB2001" s="1"/>
    </row>
    <row r="2002" spans="27:28" x14ac:dyDescent="0.25">
      <c r="AA2002" s="1"/>
      <c r="AB2002" s="1"/>
    </row>
    <row r="2003" spans="27:28" x14ac:dyDescent="0.25">
      <c r="AA2003" s="1"/>
      <c r="AB2003" s="1"/>
    </row>
    <row r="2004" spans="27:28" x14ac:dyDescent="0.25">
      <c r="AA2004" s="1"/>
      <c r="AB2004" s="1"/>
    </row>
    <row r="2005" spans="27:28" x14ac:dyDescent="0.25">
      <c r="AA2005" s="1"/>
      <c r="AB2005" s="1"/>
    </row>
    <row r="2006" spans="27:28" x14ac:dyDescent="0.25">
      <c r="AA2006" s="1"/>
      <c r="AB2006" s="1"/>
    </row>
    <row r="2007" spans="27:28" x14ac:dyDescent="0.25">
      <c r="AA2007" s="1"/>
      <c r="AB2007" s="1"/>
    </row>
    <row r="2008" spans="27:28" x14ac:dyDescent="0.25">
      <c r="AA2008" s="1"/>
      <c r="AB2008" s="1"/>
    </row>
    <row r="2009" spans="27:28" x14ac:dyDescent="0.25">
      <c r="AA2009" s="1"/>
      <c r="AB2009" s="1"/>
    </row>
    <row r="2010" spans="27:28" x14ac:dyDescent="0.25">
      <c r="AA2010" s="1"/>
      <c r="AB2010" s="1"/>
    </row>
    <row r="2011" spans="27:28" x14ac:dyDescent="0.25">
      <c r="AA2011" s="1"/>
      <c r="AB2011" s="1"/>
    </row>
    <row r="2012" spans="27:28" x14ac:dyDescent="0.25">
      <c r="AA2012" s="1"/>
      <c r="AB2012" s="1"/>
    </row>
    <row r="2013" spans="27:28" x14ac:dyDescent="0.25">
      <c r="AA2013" s="1"/>
      <c r="AB2013" s="1"/>
    </row>
    <row r="2014" spans="27:28" x14ac:dyDescent="0.25">
      <c r="AA2014" s="1"/>
      <c r="AB2014" s="1"/>
    </row>
    <row r="2015" spans="27:28" x14ac:dyDescent="0.25">
      <c r="AA2015" s="1"/>
      <c r="AB2015" s="1"/>
    </row>
    <row r="2016" spans="27:28" x14ac:dyDescent="0.25">
      <c r="AA2016" s="1"/>
      <c r="AB2016" s="1"/>
    </row>
    <row r="2017" spans="27:28" x14ac:dyDescent="0.25">
      <c r="AA2017" s="1"/>
      <c r="AB2017" s="1"/>
    </row>
    <row r="2018" spans="27:28" x14ac:dyDescent="0.25">
      <c r="AA2018" s="1"/>
      <c r="AB2018" s="1"/>
    </row>
    <row r="2019" spans="27:28" x14ac:dyDescent="0.25">
      <c r="AA2019" s="1"/>
      <c r="AB2019" s="1"/>
    </row>
    <row r="2020" spans="27:28" x14ac:dyDescent="0.25">
      <c r="AA2020" s="1"/>
      <c r="AB2020" s="1"/>
    </row>
    <row r="2021" spans="27:28" x14ac:dyDescent="0.25">
      <c r="AA2021" s="1"/>
      <c r="AB2021" s="1"/>
    </row>
    <row r="2022" spans="27:28" x14ac:dyDescent="0.25">
      <c r="AA2022" s="1"/>
      <c r="AB2022" s="1"/>
    </row>
    <row r="2023" spans="27:28" x14ac:dyDescent="0.25">
      <c r="AA2023" s="1"/>
      <c r="AB2023" s="1"/>
    </row>
    <row r="2024" spans="27:28" x14ac:dyDescent="0.25">
      <c r="AA2024" s="1"/>
      <c r="AB2024" s="1"/>
    </row>
    <row r="2025" spans="27:28" x14ac:dyDescent="0.25">
      <c r="AA2025" s="1"/>
      <c r="AB2025" s="1"/>
    </row>
    <row r="2026" spans="27:28" x14ac:dyDescent="0.25">
      <c r="AA2026" s="1"/>
      <c r="AB2026" s="1"/>
    </row>
    <row r="2027" spans="27:28" x14ac:dyDescent="0.25">
      <c r="AA2027" s="1"/>
      <c r="AB2027" s="1"/>
    </row>
    <row r="2028" spans="27:28" x14ac:dyDescent="0.25">
      <c r="AA2028" s="1"/>
      <c r="AB2028" s="1"/>
    </row>
    <row r="2029" spans="27:28" x14ac:dyDescent="0.25">
      <c r="AA2029" s="1"/>
      <c r="AB2029" s="1"/>
    </row>
    <row r="2030" spans="27:28" x14ac:dyDescent="0.25">
      <c r="AA2030" s="1"/>
      <c r="AB2030" s="1"/>
    </row>
    <row r="2031" spans="27:28" x14ac:dyDescent="0.25">
      <c r="AA2031" s="1"/>
      <c r="AB2031" s="1"/>
    </row>
    <row r="2032" spans="27:28" x14ac:dyDescent="0.25">
      <c r="AA2032" s="1"/>
      <c r="AB2032" s="1"/>
    </row>
    <row r="2033" spans="27:28" x14ac:dyDescent="0.25">
      <c r="AA2033" s="1"/>
      <c r="AB2033" s="1"/>
    </row>
    <row r="2034" spans="27:28" x14ac:dyDescent="0.25">
      <c r="AA2034" s="1"/>
      <c r="AB2034" s="1"/>
    </row>
    <row r="2035" spans="27:28" x14ac:dyDescent="0.25">
      <c r="AA2035" s="1"/>
      <c r="AB2035" s="1"/>
    </row>
    <row r="2036" spans="27:28" x14ac:dyDescent="0.25">
      <c r="AA2036" s="1"/>
      <c r="AB2036" s="1"/>
    </row>
    <row r="2037" spans="27:28" x14ac:dyDescent="0.25">
      <c r="AA2037" s="1"/>
      <c r="AB2037" s="1"/>
    </row>
    <row r="2038" spans="27:28" x14ac:dyDescent="0.25">
      <c r="AA2038" s="1"/>
      <c r="AB2038" s="1"/>
    </row>
    <row r="2039" spans="27:28" x14ac:dyDescent="0.25">
      <c r="AA2039" s="1"/>
      <c r="AB2039" s="1"/>
    </row>
    <row r="2040" spans="27:28" x14ac:dyDescent="0.25">
      <c r="AA2040" s="1"/>
      <c r="AB2040" s="1"/>
    </row>
    <row r="2041" spans="27:28" x14ac:dyDescent="0.25">
      <c r="AA2041" s="1"/>
      <c r="AB2041" s="1"/>
    </row>
    <row r="2042" spans="27:28" x14ac:dyDescent="0.25">
      <c r="AA2042" s="1"/>
      <c r="AB2042" s="1"/>
    </row>
    <row r="2043" spans="27:28" x14ac:dyDescent="0.25">
      <c r="AA2043" s="1"/>
      <c r="AB2043" s="1"/>
    </row>
    <row r="2044" spans="27:28" x14ac:dyDescent="0.25">
      <c r="AA2044" s="1"/>
      <c r="AB2044" s="1"/>
    </row>
    <row r="2045" spans="27:28" x14ac:dyDescent="0.25">
      <c r="AA2045" s="1"/>
      <c r="AB2045" s="1"/>
    </row>
    <row r="2046" spans="27:28" x14ac:dyDescent="0.25">
      <c r="AA2046" s="1"/>
      <c r="AB2046" s="1"/>
    </row>
    <row r="2047" spans="27:28" x14ac:dyDescent="0.25">
      <c r="AA2047" s="1"/>
      <c r="AB2047" s="1"/>
    </row>
    <row r="2048" spans="27:28" x14ac:dyDescent="0.25">
      <c r="AA2048" s="1"/>
      <c r="AB2048" s="1"/>
    </row>
    <row r="2049" spans="27:28" x14ac:dyDescent="0.25">
      <c r="AA2049" s="1"/>
      <c r="AB2049" s="1"/>
    </row>
    <row r="2050" spans="27:28" x14ac:dyDescent="0.25">
      <c r="AA2050" s="1"/>
      <c r="AB2050" s="1"/>
    </row>
    <row r="2051" spans="27:28" x14ac:dyDescent="0.25">
      <c r="AA2051" s="1"/>
      <c r="AB2051" s="1"/>
    </row>
    <row r="2052" spans="27:28" x14ac:dyDescent="0.25">
      <c r="AA2052" s="1"/>
      <c r="AB2052" s="1"/>
    </row>
    <row r="2053" spans="27:28" x14ac:dyDescent="0.25">
      <c r="AA2053" s="1"/>
      <c r="AB2053" s="1"/>
    </row>
    <row r="2054" spans="27:28" x14ac:dyDescent="0.25">
      <c r="AA2054" s="1"/>
      <c r="AB2054" s="1"/>
    </row>
    <row r="2055" spans="27:28" x14ac:dyDescent="0.25">
      <c r="AA2055" s="1"/>
      <c r="AB2055" s="1"/>
    </row>
    <row r="2056" spans="27:28" x14ac:dyDescent="0.25">
      <c r="AA2056" s="1"/>
      <c r="AB2056" s="1"/>
    </row>
    <row r="2057" spans="27:28" x14ac:dyDescent="0.25">
      <c r="AA2057" s="1"/>
      <c r="AB2057" s="1"/>
    </row>
    <row r="2058" spans="27:28" x14ac:dyDescent="0.25">
      <c r="AA2058" s="1"/>
      <c r="AB2058" s="1"/>
    </row>
    <row r="2059" spans="27:28" x14ac:dyDescent="0.25">
      <c r="AA2059" s="1"/>
      <c r="AB2059" s="1"/>
    </row>
    <row r="2060" spans="27:28" x14ac:dyDescent="0.25">
      <c r="AA2060" s="1"/>
      <c r="AB2060" s="1"/>
    </row>
    <row r="2061" spans="27:28" x14ac:dyDescent="0.25">
      <c r="AA2061" s="1"/>
      <c r="AB2061" s="1"/>
    </row>
    <row r="2062" spans="27:28" x14ac:dyDescent="0.25">
      <c r="AA2062" s="1"/>
      <c r="AB2062" s="1"/>
    </row>
    <row r="2063" spans="27:28" x14ac:dyDescent="0.25">
      <c r="AA2063" s="1"/>
      <c r="AB2063" s="1"/>
    </row>
    <row r="2064" spans="27:28" x14ac:dyDescent="0.25">
      <c r="AA2064" s="1"/>
      <c r="AB2064" s="1"/>
    </row>
    <row r="2065" spans="27:28" x14ac:dyDescent="0.25">
      <c r="AA2065" s="1"/>
      <c r="AB2065" s="1"/>
    </row>
    <row r="2066" spans="27:28" x14ac:dyDescent="0.25">
      <c r="AA2066" s="1"/>
      <c r="AB2066" s="1"/>
    </row>
    <row r="2067" spans="27:28" x14ac:dyDescent="0.25">
      <c r="AA2067" s="1"/>
      <c r="AB2067" s="1"/>
    </row>
    <row r="2068" spans="27:28" x14ac:dyDescent="0.25">
      <c r="AA2068" s="1"/>
      <c r="AB2068" s="1"/>
    </row>
    <row r="2069" spans="27:28" x14ac:dyDescent="0.25">
      <c r="AA2069" s="1"/>
      <c r="AB2069" s="1"/>
    </row>
    <row r="2070" spans="27:28" x14ac:dyDescent="0.25">
      <c r="AA2070" s="1"/>
      <c r="AB2070" s="1"/>
    </row>
    <row r="2071" spans="27:28" x14ac:dyDescent="0.25">
      <c r="AA2071" s="1"/>
      <c r="AB2071" s="1"/>
    </row>
    <row r="2072" spans="27:28" x14ac:dyDescent="0.25">
      <c r="AA2072" s="1"/>
      <c r="AB2072" s="1"/>
    </row>
    <row r="2073" spans="27:28" x14ac:dyDescent="0.25">
      <c r="AA2073" s="1"/>
      <c r="AB2073" s="1"/>
    </row>
    <row r="2074" spans="27:28" x14ac:dyDescent="0.25">
      <c r="AA2074" s="1"/>
      <c r="AB2074" s="1"/>
    </row>
    <row r="2075" spans="27:28" x14ac:dyDescent="0.25">
      <c r="AA2075" s="1"/>
      <c r="AB2075" s="1"/>
    </row>
    <row r="2076" spans="27:28" x14ac:dyDescent="0.25">
      <c r="AA2076" s="1"/>
      <c r="AB2076" s="1"/>
    </row>
    <row r="2077" spans="27:28" x14ac:dyDescent="0.25">
      <c r="AA2077" s="1"/>
      <c r="AB2077" s="1"/>
    </row>
    <row r="2078" spans="27:28" x14ac:dyDescent="0.25">
      <c r="AA2078" s="1"/>
      <c r="AB2078" s="1"/>
    </row>
    <row r="2079" spans="27:28" x14ac:dyDescent="0.25">
      <c r="AA2079" s="1"/>
      <c r="AB2079" s="1"/>
    </row>
    <row r="2080" spans="27:28" x14ac:dyDescent="0.25">
      <c r="AA2080" s="1"/>
      <c r="AB2080" s="1"/>
    </row>
    <row r="2081" spans="27:28" x14ac:dyDescent="0.25">
      <c r="AA2081" s="1"/>
      <c r="AB2081" s="1"/>
    </row>
    <row r="2082" spans="27:28" x14ac:dyDescent="0.25">
      <c r="AA2082" s="1"/>
      <c r="AB2082" s="1"/>
    </row>
    <row r="2083" spans="27:28" x14ac:dyDescent="0.25">
      <c r="AA2083" s="1"/>
      <c r="AB2083" s="1"/>
    </row>
    <row r="2084" spans="27:28" x14ac:dyDescent="0.25">
      <c r="AA2084" s="1"/>
      <c r="AB2084" s="1"/>
    </row>
    <row r="2085" spans="27:28" x14ac:dyDescent="0.25">
      <c r="AA2085" s="1"/>
      <c r="AB2085" s="1"/>
    </row>
    <row r="2086" spans="27:28" x14ac:dyDescent="0.25">
      <c r="AA2086" s="1"/>
      <c r="AB2086" s="1"/>
    </row>
    <row r="2087" spans="27:28" x14ac:dyDescent="0.25">
      <c r="AA2087" s="1"/>
      <c r="AB2087" s="1"/>
    </row>
    <row r="2088" spans="27:28" x14ac:dyDescent="0.25">
      <c r="AA2088" s="1"/>
      <c r="AB2088" s="1"/>
    </row>
    <row r="2089" spans="27:28" x14ac:dyDescent="0.25">
      <c r="AA2089" s="1"/>
      <c r="AB2089" s="1"/>
    </row>
    <row r="2090" spans="27:28" x14ac:dyDescent="0.25">
      <c r="AA2090" s="1"/>
      <c r="AB2090" s="1"/>
    </row>
    <row r="2091" spans="27:28" x14ac:dyDescent="0.25">
      <c r="AA2091" s="1"/>
      <c r="AB2091" s="1"/>
    </row>
    <row r="2092" spans="27:28" x14ac:dyDescent="0.25">
      <c r="AA2092" s="1"/>
      <c r="AB2092" s="1"/>
    </row>
    <row r="2093" spans="27:28" x14ac:dyDescent="0.25">
      <c r="AA2093" s="1"/>
      <c r="AB2093" s="1"/>
    </row>
    <row r="2094" spans="27:28" x14ac:dyDescent="0.25">
      <c r="AA2094" s="1"/>
      <c r="AB2094" s="1"/>
    </row>
    <row r="2095" spans="27:28" x14ac:dyDescent="0.25">
      <c r="AA2095" s="1"/>
      <c r="AB2095" s="1"/>
    </row>
    <row r="2096" spans="27:28" x14ac:dyDescent="0.25">
      <c r="AA2096" s="1"/>
      <c r="AB2096" s="1"/>
    </row>
    <row r="2097" spans="27:28" x14ac:dyDescent="0.25">
      <c r="AA2097" s="1"/>
      <c r="AB2097" s="1"/>
    </row>
    <row r="2098" spans="27:28" x14ac:dyDescent="0.25">
      <c r="AA2098" s="1"/>
      <c r="AB2098" s="1"/>
    </row>
    <row r="2099" spans="27:28" x14ac:dyDescent="0.25">
      <c r="AA2099" s="1"/>
      <c r="AB2099" s="1"/>
    </row>
    <row r="2100" spans="27:28" x14ac:dyDescent="0.25">
      <c r="AA2100" s="1"/>
      <c r="AB2100" s="1"/>
    </row>
    <row r="2101" spans="27:28" x14ac:dyDescent="0.25">
      <c r="AA2101" s="1"/>
      <c r="AB2101" s="1"/>
    </row>
    <row r="2102" spans="27:28" x14ac:dyDescent="0.25">
      <c r="AA2102" s="1"/>
      <c r="AB2102" s="1"/>
    </row>
    <row r="2103" spans="27:28" x14ac:dyDescent="0.25">
      <c r="AA2103" s="1"/>
      <c r="AB2103" s="1"/>
    </row>
    <row r="2104" spans="27:28" x14ac:dyDescent="0.25">
      <c r="AA2104" s="1"/>
      <c r="AB2104" s="1"/>
    </row>
    <row r="2105" spans="27:28" x14ac:dyDescent="0.25">
      <c r="AA2105" s="1"/>
      <c r="AB2105" s="1"/>
    </row>
    <row r="2106" spans="27:28" x14ac:dyDescent="0.25">
      <c r="AA2106" s="1"/>
      <c r="AB2106" s="1"/>
    </row>
    <row r="2107" spans="27:28" x14ac:dyDescent="0.25">
      <c r="AA2107" s="1"/>
      <c r="AB2107" s="1"/>
    </row>
    <row r="2108" spans="27:28" x14ac:dyDescent="0.25">
      <c r="AA2108" s="1"/>
      <c r="AB2108" s="1"/>
    </row>
    <row r="2109" spans="27:28" x14ac:dyDescent="0.25">
      <c r="AA2109" s="1"/>
      <c r="AB2109" s="1"/>
    </row>
    <row r="2110" spans="27:28" x14ac:dyDescent="0.25">
      <c r="AA2110" s="1"/>
      <c r="AB2110" s="1"/>
    </row>
    <row r="2111" spans="27:28" x14ac:dyDescent="0.25">
      <c r="AA2111" s="1"/>
      <c r="AB2111" s="1"/>
    </row>
    <row r="2112" spans="27:28" x14ac:dyDescent="0.25">
      <c r="AA2112" s="1"/>
      <c r="AB2112" s="1"/>
    </row>
    <row r="2113" spans="27:28" x14ac:dyDescent="0.25">
      <c r="AA2113" s="1"/>
      <c r="AB2113" s="1"/>
    </row>
    <row r="2114" spans="27:28" x14ac:dyDescent="0.25">
      <c r="AA2114" s="1"/>
      <c r="AB2114" s="1"/>
    </row>
    <row r="2115" spans="27:28" x14ac:dyDescent="0.25">
      <c r="AA2115" s="1"/>
      <c r="AB2115" s="1"/>
    </row>
    <row r="2116" spans="27:28" x14ac:dyDescent="0.25">
      <c r="AA2116" s="1"/>
      <c r="AB2116" s="1"/>
    </row>
    <row r="2117" spans="27:28" x14ac:dyDescent="0.25">
      <c r="AA2117" s="1"/>
      <c r="AB2117" s="1"/>
    </row>
    <row r="2118" spans="27:28" x14ac:dyDescent="0.25">
      <c r="AA2118" s="1"/>
      <c r="AB2118" s="1"/>
    </row>
    <row r="2119" spans="27:28" x14ac:dyDescent="0.25">
      <c r="AA2119" s="1"/>
      <c r="AB2119" s="1"/>
    </row>
    <row r="2120" spans="27:28" x14ac:dyDescent="0.25">
      <c r="AA2120" s="1"/>
      <c r="AB2120" s="1"/>
    </row>
    <row r="2121" spans="27:28" x14ac:dyDescent="0.25">
      <c r="AA2121" s="1"/>
      <c r="AB2121" s="1"/>
    </row>
    <row r="2122" spans="27:28" x14ac:dyDescent="0.25">
      <c r="AA2122" s="1"/>
      <c r="AB2122" s="1"/>
    </row>
    <row r="2123" spans="27:28" x14ac:dyDescent="0.25">
      <c r="AA2123" s="1"/>
      <c r="AB2123" s="1"/>
    </row>
    <row r="2124" spans="27:28" x14ac:dyDescent="0.25">
      <c r="AA2124" s="1"/>
      <c r="AB2124" s="1"/>
    </row>
    <row r="2125" spans="27:28" x14ac:dyDescent="0.25">
      <c r="AA2125" s="1"/>
      <c r="AB2125" s="1"/>
    </row>
    <row r="2126" spans="27:28" x14ac:dyDescent="0.25">
      <c r="AA2126" s="1"/>
      <c r="AB2126" s="1"/>
    </row>
    <row r="2127" spans="27:28" x14ac:dyDescent="0.25">
      <c r="AA2127" s="1"/>
      <c r="AB2127" s="1"/>
    </row>
    <row r="2128" spans="27:28" x14ac:dyDescent="0.25">
      <c r="AA2128" s="1"/>
      <c r="AB2128" s="1"/>
    </row>
    <row r="2129" spans="27:28" x14ac:dyDescent="0.25">
      <c r="AA2129" s="1"/>
      <c r="AB2129" s="1"/>
    </row>
    <row r="2130" spans="27:28" x14ac:dyDescent="0.25">
      <c r="AA2130" s="1"/>
      <c r="AB2130" s="1"/>
    </row>
    <row r="2131" spans="27:28" x14ac:dyDescent="0.25">
      <c r="AA2131" s="1"/>
      <c r="AB2131" s="1"/>
    </row>
    <row r="2132" spans="27:28" x14ac:dyDescent="0.25">
      <c r="AA2132" s="1"/>
      <c r="AB2132" s="1"/>
    </row>
    <row r="2133" spans="27:28" x14ac:dyDescent="0.25">
      <c r="AA2133" s="1"/>
      <c r="AB2133" s="1"/>
    </row>
    <row r="2134" spans="27:28" x14ac:dyDescent="0.25">
      <c r="AA2134" s="1"/>
      <c r="AB2134" s="1"/>
    </row>
    <row r="2135" spans="27:28" x14ac:dyDescent="0.25">
      <c r="AA2135" s="1"/>
      <c r="AB2135" s="1"/>
    </row>
    <row r="2136" spans="27:28" x14ac:dyDescent="0.25">
      <c r="AA2136" s="1"/>
      <c r="AB2136" s="1"/>
    </row>
    <row r="2137" spans="27:28" x14ac:dyDescent="0.25">
      <c r="AA2137" s="1"/>
      <c r="AB2137" s="1"/>
    </row>
    <row r="2138" spans="27:28" x14ac:dyDescent="0.25">
      <c r="AA2138" s="1"/>
      <c r="AB2138" s="1"/>
    </row>
    <row r="2139" spans="27:28" x14ac:dyDescent="0.25">
      <c r="AA2139" s="1"/>
      <c r="AB2139" s="1"/>
    </row>
    <row r="2140" spans="27:28" x14ac:dyDescent="0.25">
      <c r="AA2140" s="1"/>
      <c r="AB2140" s="1"/>
    </row>
    <row r="2141" spans="27:28" x14ac:dyDescent="0.25">
      <c r="AA2141" s="1"/>
      <c r="AB2141" s="1"/>
    </row>
    <row r="2142" spans="27:28" x14ac:dyDescent="0.25">
      <c r="AA2142" s="1"/>
      <c r="AB2142" s="1"/>
    </row>
    <row r="2143" spans="27:28" x14ac:dyDescent="0.25">
      <c r="AA2143" s="1"/>
      <c r="AB2143" s="1"/>
    </row>
    <row r="2144" spans="27:28" x14ac:dyDescent="0.25">
      <c r="AA2144" s="1"/>
      <c r="AB2144" s="1"/>
    </row>
    <row r="2145" spans="27:28" x14ac:dyDescent="0.25">
      <c r="AA2145" s="1"/>
      <c r="AB2145" s="1"/>
    </row>
    <row r="2146" spans="27:28" x14ac:dyDescent="0.25">
      <c r="AA2146" s="1"/>
      <c r="AB2146" s="1"/>
    </row>
    <row r="2147" spans="27:28" x14ac:dyDescent="0.25">
      <c r="AA2147" s="1"/>
      <c r="AB2147" s="1"/>
    </row>
    <row r="2148" spans="27:28" x14ac:dyDescent="0.25">
      <c r="AA2148" s="1"/>
      <c r="AB2148" s="1"/>
    </row>
    <row r="2149" spans="27:28" x14ac:dyDescent="0.25">
      <c r="AA2149" s="1"/>
      <c r="AB2149" s="1"/>
    </row>
    <row r="2150" spans="27:28" x14ac:dyDescent="0.25">
      <c r="AA2150" s="1"/>
      <c r="AB2150" s="1"/>
    </row>
    <row r="2151" spans="27:28" x14ac:dyDescent="0.25">
      <c r="AA2151" s="1"/>
      <c r="AB2151" s="1"/>
    </row>
    <row r="2152" spans="27:28" x14ac:dyDescent="0.25">
      <c r="AA2152" s="1"/>
      <c r="AB2152" s="1"/>
    </row>
    <row r="2153" spans="27:28" x14ac:dyDescent="0.25">
      <c r="AA2153" s="1"/>
      <c r="AB2153" s="1"/>
    </row>
    <row r="2154" spans="27:28" x14ac:dyDescent="0.25">
      <c r="AA2154" s="1"/>
      <c r="AB2154" s="1"/>
    </row>
    <row r="2155" spans="27:28" x14ac:dyDescent="0.25">
      <c r="AA2155" s="1"/>
      <c r="AB2155" s="1"/>
    </row>
    <row r="2156" spans="27:28" x14ac:dyDescent="0.25">
      <c r="AA2156" s="1"/>
      <c r="AB2156" s="1"/>
    </row>
    <row r="2157" spans="27:28" x14ac:dyDescent="0.25">
      <c r="AA2157" s="1"/>
      <c r="AB2157" s="1"/>
    </row>
    <row r="2158" spans="27:28" x14ac:dyDescent="0.25">
      <c r="AA2158" s="1"/>
      <c r="AB2158" s="1"/>
    </row>
    <row r="2159" spans="27:28" x14ac:dyDescent="0.25">
      <c r="AA2159" s="1"/>
      <c r="AB2159" s="1"/>
    </row>
    <row r="2160" spans="27:28" x14ac:dyDescent="0.25">
      <c r="AA2160" s="1"/>
      <c r="AB2160" s="1"/>
    </row>
    <row r="2161" spans="27:28" x14ac:dyDescent="0.25">
      <c r="AA2161" s="1"/>
      <c r="AB2161" s="1"/>
    </row>
    <row r="2162" spans="27:28" x14ac:dyDescent="0.25">
      <c r="AA2162" s="1"/>
      <c r="AB2162" s="1"/>
    </row>
    <row r="2163" spans="27:28" x14ac:dyDescent="0.25">
      <c r="AA2163" s="1"/>
      <c r="AB2163" s="1"/>
    </row>
    <row r="2164" spans="27:28" x14ac:dyDescent="0.25">
      <c r="AA2164" s="1"/>
      <c r="AB2164" s="1"/>
    </row>
    <row r="2165" spans="27:28" x14ac:dyDescent="0.25">
      <c r="AA2165" s="1"/>
      <c r="AB2165" s="1"/>
    </row>
    <row r="2166" spans="27:28" x14ac:dyDescent="0.25">
      <c r="AA2166" s="1"/>
      <c r="AB2166" s="1"/>
    </row>
    <row r="2167" spans="27:28" x14ac:dyDescent="0.25">
      <c r="AA2167" s="1"/>
      <c r="AB2167" s="1"/>
    </row>
    <row r="2168" spans="27:28" x14ac:dyDescent="0.25">
      <c r="AA2168" s="1"/>
      <c r="AB2168" s="1"/>
    </row>
    <row r="2169" spans="27:28" x14ac:dyDescent="0.25">
      <c r="AA2169" s="1"/>
      <c r="AB2169" s="1"/>
    </row>
    <row r="2170" spans="27:28" x14ac:dyDescent="0.25">
      <c r="AA2170" s="1"/>
      <c r="AB2170" s="1"/>
    </row>
    <row r="2171" spans="27:28" x14ac:dyDescent="0.25">
      <c r="AA2171" s="1"/>
      <c r="AB2171" s="1"/>
    </row>
    <row r="2172" spans="27:28" x14ac:dyDescent="0.25">
      <c r="AA2172" s="1"/>
      <c r="AB2172" s="1"/>
    </row>
    <row r="2173" spans="27:28" x14ac:dyDescent="0.25">
      <c r="AA2173" s="1"/>
      <c r="AB2173" s="1"/>
    </row>
    <row r="2174" spans="27:28" x14ac:dyDescent="0.25">
      <c r="AA2174" s="1"/>
      <c r="AB2174" s="1"/>
    </row>
    <row r="2175" spans="27:28" x14ac:dyDescent="0.25">
      <c r="AA2175" s="1"/>
      <c r="AB2175" s="1"/>
    </row>
    <row r="2176" spans="27:28" x14ac:dyDescent="0.25">
      <c r="AA2176" s="1"/>
      <c r="AB2176" s="1"/>
    </row>
    <row r="2177" spans="27:28" x14ac:dyDescent="0.25">
      <c r="AA2177" s="1"/>
      <c r="AB2177" s="1"/>
    </row>
    <row r="2178" spans="27:28" x14ac:dyDescent="0.25">
      <c r="AA2178" s="1"/>
      <c r="AB2178" s="1"/>
    </row>
    <row r="2179" spans="27:28" x14ac:dyDescent="0.25">
      <c r="AA2179" s="1"/>
      <c r="AB2179" s="1"/>
    </row>
    <row r="2180" spans="27:28" x14ac:dyDescent="0.25">
      <c r="AA2180" s="1"/>
      <c r="AB2180" s="1"/>
    </row>
    <row r="2181" spans="27:28" x14ac:dyDescent="0.25">
      <c r="AA2181" s="1"/>
      <c r="AB2181" s="1"/>
    </row>
    <row r="2182" spans="27:28" x14ac:dyDescent="0.25">
      <c r="AA2182" s="1"/>
      <c r="AB2182" s="1"/>
    </row>
    <row r="2183" spans="27:28" x14ac:dyDescent="0.25">
      <c r="AA2183" s="1"/>
      <c r="AB2183" s="1"/>
    </row>
    <row r="2184" spans="27:28" x14ac:dyDescent="0.25">
      <c r="AA2184" s="1"/>
      <c r="AB2184" s="1"/>
    </row>
    <row r="2185" spans="27:28" x14ac:dyDescent="0.25">
      <c r="AA2185" s="1"/>
      <c r="AB2185" s="1"/>
    </row>
    <row r="2186" spans="27:28" x14ac:dyDescent="0.25">
      <c r="AA2186" s="1"/>
      <c r="AB2186" s="1"/>
    </row>
    <row r="2187" spans="27:28" x14ac:dyDescent="0.25">
      <c r="AA2187" s="1"/>
      <c r="AB2187" s="1"/>
    </row>
    <row r="2188" spans="27:28" x14ac:dyDescent="0.25">
      <c r="AA2188" s="1"/>
      <c r="AB2188" s="1"/>
    </row>
    <row r="2189" spans="27:28" x14ac:dyDescent="0.25">
      <c r="AA2189" s="1"/>
      <c r="AB2189" s="1"/>
    </row>
    <row r="2190" spans="27:28" x14ac:dyDescent="0.25">
      <c r="AA2190" s="1"/>
      <c r="AB2190" s="1"/>
    </row>
    <row r="2191" spans="27:28" x14ac:dyDescent="0.25">
      <c r="AA2191" s="1"/>
      <c r="AB2191" s="1"/>
    </row>
    <row r="2192" spans="27:28" x14ac:dyDescent="0.25">
      <c r="AA2192" s="1"/>
      <c r="AB2192" s="1"/>
    </row>
    <row r="2193" spans="27:28" x14ac:dyDescent="0.25">
      <c r="AA2193" s="1"/>
      <c r="AB2193" s="1"/>
    </row>
    <row r="2194" spans="27:28" x14ac:dyDescent="0.25">
      <c r="AA2194" s="1"/>
      <c r="AB2194" s="1"/>
    </row>
    <row r="2195" spans="27:28" x14ac:dyDescent="0.25">
      <c r="AA2195" s="1"/>
      <c r="AB2195" s="1"/>
    </row>
    <row r="2196" spans="27:28" x14ac:dyDescent="0.25">
      <c r="AA2196" s="1"/>
      <c r="AB2196" s="1"/>
    </row>
    <row r="2197" spans="27:28" x14ac:dyDescent="0.25">
      <c r="AA2197" s="1"/>
      <c r="AB2197" s="1"/>
    </row>
    <row r="2198" spans="27:28" x14ac:dyDescent="0.25">
      <c r="AA2198" s="1"/>
      <c r="AB2198" s="1"/>
    </row>
    <row r="2199" spans="27:28" x14ac:dyDescent="0.25">
      <c r="AA2199" s="1"/>
      <c r="AB2199" s="1"/>
    </row>
    <row r="2200" spans="27:28" x14ac:dyDescent="0.25">
      <c r="AA2200" s="1"/>
      <c r="AB2200" s="1"/>
    </row>
    <row r="2201" spans="27:28" x14ac:dyDescent="0.25">
      <c r="AA2201" s="1"/>
      <c r="AB2201" s="1"/>
    </row>
    <row r="2202" spans="27:28" x14ac:dyDescent="0.25">
      <c r="AA2202" s="1"/>
      <c r="AB2202" s="1"/>
    </row>
    <row r="2203" spans="27:28" x14ac:dyDescent="0.25">
      <c r="AA2203" s="1"/>
      <c r="AB2203" s="1"/>
    </row>
    <row r="2204" spans="27:28" x14ac:dyDescent="0.25">
      <c r="AA2204" s="1"/>
      <c r="AB2204" s="1"/>
    </row>
    <row r="2205" spans="27:28" x14ac:dyDescent="0.25">
      <c r="AA2205" s="1"/>
      <c r="AB2205" s="1"/>
    </row>
    <row r="2206" spans="27:28" x14ac:dyDescent="0.25">
      <c r="AA2206" s="1"/>
      <c r="AB2206" s="1"/>
    </row>
    <row r="2207" spans="27:28" x14ac:dyDescent="0.25">
      <c r="AA2207" s="1"/>
      <c r="AB2207" s="1"/>
    </row>
    <row r="2208" spans="27:28" x14ac:dyDescent="0.25">
      <c r="AA2208" s="1"/>
      <c r="AB2208" s="1"/>
    </row>
    <row r="2209" spans="27:28" x14ac:dyDescent="0.25">
      <c r="AA2209" s="1"/>
      <c r="AB2209" s="1"/>
    </row>
    <row r="2210" spans="27:28" x14ac:dyDescent="0.25">
      <c r="AA2210" s="1"/>
      <c r="AB2210" s="1"/>
    </row>
    <row r="2211" spans="27:28" x14ac:dyDescent="0.25">
      <c r="AA2211" s="1"/>
      <c r="AB2211" s="1"/>
    </row>
    <row r="2212" spans="27:28" x14ac:dyDescent="0.25">
      <c r="AA2212" s="1"/>
      <c r="AB2212" s="1"/>
    </row>
    <row r="2213" spans="27:28" x14ac:dyDescent="0.25">
      <c r="AA2213" s="1"/>
      <c r="AB2213" s="1"/>
    </row>
    <row r="2214" spans="27:28" x14ac:dyDescent="0.25">
      <c r="AA2214" s="1"/>
      <c r="AB2214" s="1"/>
    </row>
    <row r="2215" spans="27:28" x14ac:dyDescent="0.25">
      <c r="AA2215" s="1"/>
      <c r="AB2215" s="1"/>
    </row>
    <row r="2216" spans="27:28" x14ac:dyDescent="0.25">
      <c r="AA2216" s="1"/>
      <c r="AB2216" s="1"/>
    </row>
    <row r="2217" spans="27:28" x14ac:dyDescent="0.25">
      <c r="AA2217" s="1"/>
      <c r="AB2217" s="1"/>
    </row>
    <row r="2218" spans="27:28" x14ac:dyDescent="0.25">
      <c r="AA2218" s="1"/>
      <c r="AB2218" s="1"/>
    </row>
    <row r="2219" spans="27:28" x14ac:dyDescent="0.25">
      <c r="AA2219" s="1"/>
      <c r="AB2219" s="1"/>
    </row>
    <row r="2220" spans="27:28" x14ac:dyDescent="0.25">
      <c r="AA2220" s="1"/>
      <c r="AB2220" s="1"/>
    </row>
    <row r="2221" spans="27:28" x14ac:dyDescent="0.25">
      <c r="AA2221" s="1"/>
      <c r="AB2221" s="1"/>
    </row>
    <row r="2222" spans="27:28" x14ac:dyDescent="0.25">
      <c r="AA2222" s="1"/>
      <c r="AB2222" s="1"/>
    </row>
    <row r="2223" spans="27:28" x14ac:dyDescent="0.25">
      <c r="AA2223" s="1"/>
      <c r="AB2223" s="1"/>
    </row>
    <row r="2224" spans="27:28" x14ac:dyDescent="0.25">
      <c r="AA2224" s="1"/>
      <c r="AB2224" s="1"/>
    </row>
    <row r="2225" spans="27:28" x14ac:dyDescent="0.25">
      <c r="AA2225" s="1"/>
      <c r="AB2225" s="1"/>
    </row>
    <row r="2226" spans="27:28" x14ac:dyDescent="0.25">
      <c r="AA2226" s="1"/>
      <c r="AB2226" s="1"/>
    </row>
    <row r="2227" spans="27:28" x14ac:dyDescent="0.25">
      <c r="AA2227" s="1"/>
      <c r="AB2227" s="1"/>
    </row>
    <row r="2228" spans="27:28" x14ac:dyDescent="0.25">
      <c r="AA2228" s="1"/>
      <c r="AB2228" s="1"/>
    </row>
    <row r="2229" spans="27:28" x14ac:dyDescent="0.25">
      <c r="AA2229" s="1"/>
      <c r="AB2229" s="1"/>
    </row>
    <row r="2230" spans="27:28" x14ac:dyDescent="0.25">
      <c r="AA2230" s="1"/>
      <c r="AB2230" s="1"/>
    </row>
    <row r="2231" spans="27:28" x14ac:dyDescent="0.25">
      <c r="AA2231" s="1"/>
      <c r="AB2231" s="1"/>
    </row>
    <row r="2232" spans="27:28" x14ac:dyDescent="0.25">
      <c r="AA2232" s="1"/>
      <c r="AB2232" s="1"/>
    </row>
    <row r="2233" spans="27:28" x14ac:dyDescent="0.25">
      <c r="AA2233" s="1"/>
      <c r="AB2233" s="1"/>
    </row>
    <row r="2234" spans="27:28" x14ac:dyDescent="0.25">
      <c r="AA2234" s="1"/>
      <c r="AB2234" s="1"/>
    </row>
    <row r="2235" spans="27:28" x14ac:dyDescent="0.25">
      <c r="AA2235" s="1"/>
      <c r="AB2235" s="1"/>
    </row>
    <row r="2236" spans="27:28" x14ac:dyDescent="0.25">
      <c r="AA2236" s="1"/>
      <c r="AB2236" s="1"/>
    </row>
    <row r="2237" spans="27:28" x14ac:dyDescent="0.25">
      <c r="AA2237" s="1"/>
      <c r="AB2237" s="1"/>
    </row>
    <row r="2238" spans="27:28" x14ac:dyDescent="0.25">
      <c r="AA2238" s="1"/>
      <c r="AB2238" s="1"/>
    </row>
    <row r="2239" spans="27:28" x14ac:dyDescent="0.25">
      <c r="AA2239" s="1"/>
      <c r="AB2239" s="1"/>
    </row>
    <row r="2240" spans="27:28" x14ac:dyDescent="0.25">
      <c r="AA2240" s="1"/>
      <c r="AB2240" s="1"/>
    </row>
    <row r="2241" spans="27:28" x14ac:dyDescent="0.25">
      <c r="AA2241" s="1"/>
      <c r="AB2241" s="1"/>
    </row>
    <row r="2242" spans="27:28" x14ac:dyDescent="0.25">
      <c r="AA2242" s="1"/>
      <c r="AB2242" s="1"/>
    </row>
    <row r="2243" spans="27:28" x14ac:dyDescent="0.25">
      <c r="AA2243" s="1"/>
      <c r="AB2243" s="1"/>
    </row>
    <row r="2244" spans="27:28" x14ac:dyDescent="0.25">
      <c r="AA2244" s="1"/>
      <c r="AB2244" s="1"/>
    </row>
    <row r="2245" spans="27:28" x14ac:dyDescent="0.25">
      <c r="AA2245" s="1"/>
      <c r="AB2245" s="1"/>
    </row>
    <row r="2246" spans="27:28" x14ac:dyDescent="0.25">
      <c r="AA2246" s="1"/>
      <c r="AB2246" s="1"/>
    </row>
    <row r="2247" spans="27:28" x14ac:dyDescent="0.25">
      <c r="AA2247" s="1"/>
      <c r="AB2247" s="1"/>
    </row>
    <row r="2248" spans="27:28" x14ac:dyDescent="0.25">
      <c r="AA2248" s="1"/>
      <c r="AB2248" s="1"/>
    </row>
    <row r="2249" spans="27:28" x14ac:dyDescent="0.25">
      <c r="AA2249" s="1"/>
      <c r="AB2249" s="1"/>
    </row>
    <row r="2250" spans="27:28" x14ac:dyDescent="0.25">
      <c r="AA2250" s="1"/>
      <c r="AB2250" s="1"/>
    </row>
    <row r="2251" spans="27:28" x14ac:dyDescent="0.25">
      <c r="AA2251" s="1"/>
      <c r="AB2251" s="1"/>
    </row>
    <row r="2252" spans="27:28" x14ac:dyDescent="0.25">
      <c r="AA2252" s="1"/>
      <c r="AB2252" s="1"/>
    </row>
    <row r="2253" spans="27:28" x14ac:dyDescent="0.25">
      <c r="AA2253" s="1"/>
      <c r="AB2253" s="1"/>
    </row>
    <row r="2254" spans="27:28" x14ac:dyDescent="0.25">
      <c r="AA2254" s="1"/>
      <c r="AB2254" s="1"/>
    </row>
    <row r="2255" spans="27:28" x14ac:dyDescent="0.25">
      <c r="AA2255" s="1"/>
      <c r="AB2255" s="1"/>
    </row>
    <row r="2256" spans="27:28" x14ac:dyDescent="0.25">
      <c r="AA2256" s="1"/>
      <c r="AB2256" s="1"/>
    </row>
    <row r="2257" spans="27:28" x14ac:dyDescent="0.25">
      <c r="AA2257" s="1"/>
      <c r="AB2257" s="1"/>
    </row>
    <row r="2258" spans="27:28" x14ac:dyDescent="0.25">
      <c r="AA2258" s="1"/>
      <c r="AB2258" s="1"/>
    </row>
    <row r="2259" spans="27:28" x14ac:dyDescent="0.25">
      <c r="AA2259" s="1"/>
      <c r="AB2259" s="1"/>
    </row>
    <row r="2260" spans="27:28" x14ac:dyDescent="0.25">
      <c r="AA2260" s="1"/>
      <c r="AB2260" s="1"/>
    </row>
    <row r="2261" spans="27:28" x14ac:dyDescent="0.25">
      <c r="AA2261" s="1"/>
      <c r="AB2261" s="1"/>
    </row>
    <row r="2262" spans="27:28" x14ac:dyDescent="0.25">
      <c r="AA2262" s="1"/>
      <c r="AB2262" s="1"/>
    </row>
    <row r="2263" spans="27:28" x14ac:dyDescent="0.25">
      <c r="AA2263" s="1"/>
      <c r="AB2263" s="1"/>
    </row>
    <row r="2264" spans="27:28" x14ac:dyDescent="0.25">
      <c r="AA2264" s="1"/>
      <c r="AB2264" s="1"/>
    </row>
    <row r="2265" spans="27:28" x14ac:dyDescent="0.25">
      <c r="AA2265" s="1"/>
      <c r="AB2265" s="1"/>
    </row>
    <row r="2266" spans="27:28" x14ac:dyDescent="0.25">
      <c r="AA2266" s="1"/>
      <c r="AB2266" s="1"/>
    </row>
    <row r="2267" spans="27:28" x14ac:dyDescent="0.25">
      <c r="AA2267" s="1"/>
      <c r="AB2267" s="1"/>
    </row>
    <row r="2268" spans="27:28" x14ac:dyDescent="0.25">
      <c r="AA2268" s="1"/>
      <c r="AB2268" s="1"/>
    </row>
    <row r="2269" spans="27:28" x14ac:dyDescent="0.25">
      <c r="AA2269" s="1"/>
      <c r="AB2269" s="1"/>
    </row>
    <row r="2270" spans="27:28" x14ac:dyDescent="0.25">
      <c r="AA2270" s="1"/>
      <c r="AB2270" s="1"/>
    </row>
    <row r="2271" spans="27:28" x14ac:dyDescent="0.25">
      <c r="AA2271" s="1"/>
      <c r="AB2271" s="1"/>
    </row>
    <row r="2272" spans="27:28" x14ac:dyDescent="0.25">
      <c r="AA2272" s="1"/>
      <c r="AB2272" s="1"/>
    </row>
    <row r="2273" spans="27:28" x14ac:dyDescent="0.25">
      <c r="AA2273" s="1"/>
      <c r="AB2273" s="1"/>
    </row>
    <row r="2274" spans="27:28" x14ac:dyDescent="0.25">
      <c r="AA2274" s="1"/>
      <c r="AB2274" s="1"/>
    </row>
    <row r="2275" spans="27:28" x14ac:dyDescent="0.25">
      <c r="AA2275" s="1"/>
      <c r="AB2275" s="1"/>
    </row>
    <row r="2276" spans="27:28" x14ac:dyDescent="0.25">
      <c r="AA2276" s="1"/>
      <c r="AB2276" s="1"/>
    </row>
    <row r="2277" spans="27:28" x14ac:dyDescent="0.25">
      <c r="AA2277" s="1"/>
      <c r="AB2277" s="1"/>
    </row>
    <row r="2278" spans="27:28" x14ac:dyDescent="0.25">
      <c r="AA2278" s="1"/>
      <c r="AB2278" s="1"/>
    </row>
    <row r="2279" spans="27:28" x14ac:dyDescent="0.25">
      <c r="AA2279" s="1"/>
      <c r="AB2279" s="1"/>
    </row>
    <row r="2280" spans="27:28" x14ac:dyDescent="0.25">
      <c r="AA2280" s="1"/>
      <c r="AB2280" s="1"/>
    </row>
    <row r="2281" spans="27:28" x14ac:dyDescent="0.25">
      <c r="AA2281" s="1"/>
      <c r="AB2281" s="1"/>
    </row>
    <row r="2282" spans="27:28" x14ac:dyDescent="0.25">
      <c r="AA2282" s="1"/>
      <c r="AB2282" s="1"/>
    </row>
    <row r="2283" spans="27:28" x14ac:dyDescent="0.25">
      <c r="AA2283" s="1"/>
      <c r="AB2283" s="1"/>
    </row>
    <row r="2284" spans="27:28" x14ac:dyDescent="0.25">
      <c r="AA2284" s="1"/>
      <c r="AB2284" s="1"/>
    </row>
    <row r="2285" spans="27:28" x14ac:dyDescent="0.25">
      <c r="AA2285" s="1"/>
      <c r="AB2285" s="1"/>
    </row>
    <row r="2286" spans="27:28" x14ac:dyDescent="0.25">
      <c r="AA2286" s="1"/>
      <c r="AB2286" s="1"/>
    </row>
    <row r="2287" spans="27:28" x14ac:dyDescent="0.25">
      <c r="AA2287" s="1"/>
      <c r="AB2287" s="1"/>
    </row>
    <row r="2288" spans="27:28" x14ac:dyDescent="0.25">
      <c r="AA2288" s="1"/>
      <c r="AB2288" s="1"/>
    </row>
    <row r="2289" spans="27:28" x14ac:dyDescent="0.25">
      <c r="AA2289" s="1"/>
      <c r="AB2289" s="1"/>
    </row>
    <row r="2290" spans="27:28" x14ac:dyDescent="0.25">
      <c r="AA2290" s="1"/>
      <c r="AB2290" s="1"/>
    </row>
    <row r="2291" spans="27:28" x14ac:dyDescent="0.25">
      <c r="AA2291" s="1"/>
      <c r="AB2291" s="1"/>
    </row>
    <row r="2292" spans="27:28" x14ac:dyDescent="0.25">
      <c r="AA2292" s="1"/>
      <c r="AB2292" s="1"/>
    </row>
    <row r="2293" spans="27:28" x14ac:dyDescent="0.25">
      <c r="AA2293" s="1"/>
      <c r="AB2293" s="1"/>
    </row>
    <row r="2294" spans="27:28" x14ac:dyDescent="0.25">
      <c r="AA2294" s="1"/>
      <c r="AB2294" s="1"/>
    </row>
    <row r="2295" spans="27:28" x14ac:dyDescent="0.25">
      <c r="AA2295" s="1"/>
      <c r="AB2295" s="1"/>
    </row>
    <row r="2296" spans="27:28" x14ac:dyDescent="0.25">
      <c r="AA2296" s="1"/>
      <c r="AB2296" s="1"/>
    </row>
    <row r="2297" spans="27:28" x14ac:dyDescent="0.25">
      <c r="AA2297" s="1"/>
      <c r="AB2297" s="1"/>
    </row>
    <row r="2298" spans="27:28" x14ac:dyDescent="0.25">
      <c r="AA2298" s="1"/>
      <c r="AB2298" s="1"/>
    </row>
    <row r="2299" spans="27:28" x14ac:dyDescent="0.25">
      <c r="AA2299" s="1"/>
      <c r="AB2299" s="1"/>
    </row>
    <row r="2300" spans="27:28" x14ac:dyDescent="0.25">
      <c r="AA2300" s="1"/>
      <c r="AB2300" s="1"/>
    </row>
    <row r="2301" spans="27:28" x14ac:dyDescent="0.25">
      <c r="AA2301" s="1"/>
      <c r="AB2301" s="1"/>
    </row>
    <row r="2302" spans="27:28" x14ac:dyDescent="0.25">
      <c r="AA2302" s="1"/>
      <c r="AB2302" s="1"/>
    </row>
    <row r="2303" spans="27:28" x14ac:dyDescent="0.25">
      <c r="AA2303" s="1"/>
      <c r="AB2303" s="1"/>
    </row>
    <row r="2304" spans="27:28" x14ac:dyDescent="0.25">
      <c r="AA2304" s="1"/>
      <c r="AB2304" s="1"/>
    </row>
    <row r="2305" spans="27:28" x14ac:dyDescent="0.25">
      <c r="AA2305" s="1"/>
      <c r="AB2305" s="1"/>
    </row>
    <row r="2306" spans="27:28" x14ac:dyDescent="0.25">
      <c r="AA2306" s="1"/>
      <c r="AB2306" s="1"/>
    </row>
    <row r="2307" spans="27:28" x14ac:dyDescent="0.25">
      <c r="AA2307" s="1"/>
      <c r="AB2307" s="1"/>
    </row>
    <row r="2308" spans="27:28" x14ac:dyDescent="0.25">
      <c r="AA2308" s="1"/>
      <c r="AB2308" s="1"/>
    </row>
    <row r="2309" spans="27:28" x14ac:dyDescent="0.25">
      <c r="AA2309" s="1"/>
      <c r="AB2309" s="1"/>
    </row>
    <row r="2310" spans="27:28" x14ac:dyDescent="0.25">
      <c r="AA2310" s="1"/>
      <c r="AB2310" s="1"/>
    </row>
    <row r="2311" spans="27:28" x14ac:dyDescent="0.25">
      <c r="AA2311" s="1"/>
      <c r="AB2311" s="1"/>
    </row>
    <row r="2312" spans="27:28" x14ac:dyDescent="0.25">
      <c r="AA2312" s="1"/>
      <c r="AB2312" s="1"/>
    </row>
    <row r="2313" spans="27:28" x14ac:dyDescent="0.25">
      <c r="AA2313" s="1"/>
      <c r="AB2313" s="1"/>
    </row>
    <row r="2314" spans="27:28" x14ac:dyDescent="0.25">
      <c r="AA2314" s="1"/>
      <c r="AB2314" s="1"/>
    </row>
    <row r="2315" spans="27:28" x14ac:dyDescent="0.25">
      <c r="AA2315" s="1"/>
      <c r="AB2315" s="1"/>
    </row>
    <row r="2316" spans="27:28" x14ac:dyDescent="0.25">
      <c r="AA2316" s="1"/>
      <c r="AB2316" s="1"/>
    </row>
    <row r="2317" spans="27:28" x14ac:dyDescent="0.25">
      <c r="AA2317" s="1"/>
      <c r="AB2317" s="1"/>
    </row>
    <row r="2318" spans="27:28" x14ac:dyDescent="0.25">
      <c r="AA2318" s="1"/>
      <c r="AB2318" s="1"/>
    </row>
    <row r="2319" spans="27:28" x14ac:dyDescent="0.25">
      <c r="AA2319" s="1"/>
      <c r="AB2319" s="1"/>
    </row>
    <row r="2320" spans="27:28" x14ac:dyDescent="0.25">
      <c r="AA2320" s="1"/>
      <c r="AB2320" s="1"/>
    </row>
    <row r="2321" spans="27:28" x14ac:dyDescent="0.25">
      <c r="AA2321" s="1"/>
      <c r="AB2321" s="1"/>
    </row>
    <row r="2322" spans="27:28" x14ac:dyDescent="0.25">
      <c r="AA2322" s="1"/>
      <c r="AB2322" s="1"/>
    </row>
    <row r="2323" spans="27:28" x14ac:dyDescent="0.25">
      <c r="AA2323" s="1"/>
      <c r="AB2323" s="1"/>
    </row>
    <row r="2324" spans="27:28" x14ac:dyDescent="0.25">
      <c r="AA2324" s="1"/>
      <c r="AB2324" s="1"/>
    </row>
    <row r="2325" spans="27:28" x14ac:dyDescent="0.25">
      <c r="AA2325" s="1"/>
      <c r="AB2325" s="1"/>
    </row>
    <row r="2326" spans="27:28" x14ac:dyDescent="0.25">
      <c r="AA2326" s="1"/>
      <c r="AB2326" s="1"/>
    </row>
    <row r="2327" spans="27:28" x14ac:dyDescent="0.25">
      <c r="AA2327" s="1"/>
      <c r="AB2327" s="1"/>
    </row>
    <row r="2328" spans="27:28" x14ac:dyDescent="0.25">
      <c r="AA2328" s="1"/>
      <c r="AB2328" s="1"/>
    </row>
    <row r="2329" spans="27:28" x14ac:dyDescent="0.25">
      <c r="AA2329" s="1"/>
      <c r="AB2329" s="1"/>
    </row>
    <row r="2330" spans="27:28" x14ac:dyDescent="0.25">
      <c r="AA2330" s="1"/>
      <c r="AB2330" s="1"/>
    </row>
    <row r="2331" spans="27:28" x14ac:dyDescent="0.25">
      <c r="AA2331" s="1"/>
      <c r="AB2331" s="1"/>
    </row>
    <row r="2332" spans="27:28" x14ac:dyDescent="0.25">
      <c r="AA2332" s="1"/>
      <c r="AB2332" s="1"/>
    </row>
    <row r="2333" spans="27:28" x14ac:dyDescent="0.25">
      <c r="AA2333" s="1"/>
      <c r="AB2333" s="1"/>
    </row>
    <row r="2334" spans="27:28" x14ac:dyDescent="0.25">
      <c r="AA2334" s="1"/>
      <c r="AB2334" s="1"/>
    </row>
    <row r="2335" spans="27:28" x14ac:dyDescent="0.25">
      <c r="AA2335" s="1"/>
      <c r="AB2335" s="1"/>
    </row>
    <row r="2336" spans="27:28" x14ac:dyDescent="0.25">
      <c r="AA2336" s="1"/>
      <c r="AB2336" s="1"/>
    </row>
    <row r="2337" spans="27:28" x14ac:dyDescent="0.25">
      <c r="AA2337" s="1"/>
      <c r="AB2337" s="1"/>
    </row>
    <row r="2338" spans="27:28" x14ac:dyDescent="0.25">
      <c r="AA2338" s="1"/>
      <c r="AB2338" s="1"/>
    </row>
    <row r="2339" spans="27:28" x14ac:dyDescent="0.25">
      <c r="AA2339" s="1"/>
      <c r="AB2339" s="1"/>
    </row>
    <row r="2340" spans="27:28" x14ac:dyDescent="0.25">
      <c r="AA2340" s="1"/>
      <c r="AB2340" s="1"/>
    </row>
    <row r="2341" spans="27:28" x14ac:dyDescent="0.25">
      <c r="AA2341" s="1"/>
      <c r="AB2341" s="1"/>
    </row>
    <row r="2342" spans="27:28" x14ac:dyDescent="0.25">
      <c r="AA2342" s="1"/>
      <c r="AB2342" s="1"/>
    </row>
    <row r="2343" spans="27:28" x14ac:dyDescent="0.25">
      <c r="AA2343" s="1"/>
      <c r="AB2343" s="1"/>
    </row>
    <row r="2344" spans="27:28" x14ac:dyDescent="0.25">
      <c r="AA2344" s="1"/>
      <c r="AB2344" s="1"/>
    </row>
    <row r="2345" spans="27:28" x14ac:dyDescent="0.25">
      <c r="AA2345" s="1"/>
      <c r="AB2345" s="1"/>
    </row>
    <row r="2346" spans="27:28" x14ac:dyDescent="0.25">
      <c r="AA2346" s="1"/>
      <c r="AB2346" s="1"/>
    </row>
    <row r="2347" spans="27:28" x14ac:dyDescent="0.25">
      <c r="AA2347" s="1"/>
      <c r="AB2347" s="1"/>
    </row>
    <row r="2348" spans="27:28" x14ac:dyDescent="0.25">
      <c r="AA2348" s="1"/>
      <c r="AB2348" s="1"/>
    </row>
    <row r="2349" spans="27:28" x14ac:dyDescent="0.25">
      <c r="AA2349" s="1"/>
      <c r="AB2349" s="1"/>
    </row>
    <row r="2350" spans="27:28" x14ac:dyDescent="0.25">
      <c r="AA2350" s="1"/>
      <c r="AB2350" s="1"/>
    </row>
    <row r="2351" spans="27:28" x14ac:dyDescent="0.25">
      <c r="AA2351" s="1"/>
      <c r="AB2351" s="1"/>
    </row>
    <row r="2352" spans="27:28" x14ac:dyDescent="0.25">
      <c r="AA2352" s="1"/>
      <c r="AB2352" s="1"/>
    </row>
    <row r="2353" spans="27:28" x14ac:dyDescent="0.25">
      <c r="AA2353" s="1"/>
      <c r="AB2353" s="1"/>
    </row>
    <row r="2354" spans="27:28" x14ac:dyDescent="0.25">
      <c r="AA2354" s="1"/>
      <c r="AB2354" s="1"/>
    </row>
    <row r="2355" spans="27:28" x14ac:dyDescent="0.25">
      <c r="AA2355" s="1"/>
      <c r="AB2355" s="1"/>
    </row>
    <row r="2356" spans="27:28" x14ac:dyDescent="0.25">
      <c r="AA2356" s="1"/>
      <c r="AB2356" s="1"/>
    </row>
    <row r="2357" spans="27:28" x14ac:dyDescent="0.25">
      <c r="AA2357" s="1"/>
      <c r="AB2357" s="1"/>
    </row>
    <row r="2358" spans="27:28" x14ac:dyDescent="0.25">
      <c r="AA2358" s="1"/>
      <c r="AB2358" s="1"/>
    </row>
    <row r="2359" spans="27:28" x14ac:dyDescent="0.25">
      <c r="AA2359" s="1"/>
      <c r="AB2359" s="1"/>
    </row>
    <row r="2360" spans="27:28" x14ac:dyDescent="0.25">
      <c r="AA2360" s="1"/>
      <c r="AB2360" s="1"/>
    </row>
    <row r="2361" spans="27:28" x14ac:dyDescent="0.25">
      <c r="AA2361" s="1"/>
      <c r="AB2361" s="1"/>
    </row>
    <row r="2362" spans="27:28" x14ac:dyDescent="0.25">
      <c r="AA2362" s="1"/>
      <c r="AB2362" s="1"/>
    </row>
    <row r="2363" spans="27:28" x14ac:dyDescent="0.25">
      <c r="AA2363" s="1"/>
      <c r="AB2363" s="1"/>
    </row>
    <row r="2364" spans="27:28" x14ac:dyDescent="0.25">
      <c r="AA2364" s="1"/>
      <c r="AB2364" s="1"/>
    </row>
    <row r="2365" spans="27:28" x14ac:dyDescent="0.25">
      <c r="AA2365" s="1"/>
      <c r="AB2365" s="1"/>
    </row>
    <row r="2366" spans="27:28" x14ac:dyDescent="0.25">
      <c r="AA2366" s="1"/>
      <c r="AB2366" s="1"/>
    </row>
    <row r="2367" spans="27:28" x14ac:dyDescent="0.25">
      <c r="AA2367" s="1"/>
      <c r="AB2367" s="1"/>
    </row>
    <row r="2368" spans="27:28" x14ac:dyDescent="0.25">
      <c r="AA2368" s="1"/>
      <c r="AB2368" s="1"/>
    </row>
    <row r="2369" spans="27:28" x14ac:dyDescent="0.25">
      <c r="AA2369" s="1"/>
      <c r="AB2369" s="1"/>
    </row>
    <row r="2370" spans="27:28" x14ac:dyDescent="0.25">
      <c r="AA2370" s="1"/>
      <c r="AB2370" s="1"/>
    </row>
    <row r="2371" spans="27:28" x14ac:dyDescent="0.25">
      <c r="AA2371" s="1"/>
      <c r="AB2371" s="1"/>
    </row>
    <row r="2372" spans="27:28" x14ac:dyDescent="0.25">
      <c r="AA2372" s="1"/>
      <c r="AB2372" s="1"/>
    </row>
    <row r="2373" spans="27:28" x14ac:dyDescent="0.25">
      <c r="AA2373" s="1"/>
      <c r="AB2373" s="1"/>
    </row>
    <row r="2374" spans="27:28" x14ac:dyDescent="0.25">
      <c r="AA2374" s="1"/>
      <c r="AB2374" s="1"/>
    </row>
    <row r="2375" spans="27:28" x14ac:dyDescent="0.25">
      <c r="AA2375" s="1"/>
      <c r="AB2375" s="1"/>
    </row>
    <row r="2376" spans="27:28" x14ac:dyDescent="0.25">
      <c r="AA2376" s="1"/>
      <c r="AB2376" s="1"/>
    </row>
    <row r="2377" spans="27:28" x14ac:dyDescent="0.25">
      <c r="AA2377" s="1"/>
      <c r="AB2377" s="1"/>
    </row>
    <row r="2378" spans="27:28" x14ac:dyDescent="0.25">
      <c r="AA2378" s="1"/>
      <c r="AB2378" s="1"/>
    </row>
    <row r="2379" spans="27:28" x14ac:dyDescent="0.25">
      <c r="AA2379" s="1"/>
      <c r="AB2379" s="1"/>
    </row>
    <row r="2380" spans="27:28" x14ac:dyDescent="0.25">
      <c r="AA2380" s="1"/>
      <c r="AB2380" s="1"/>
    </row>
    <row r="2381" spans="27:28" x14ac:dyDescent="0.25">
      <c r="AA2381" s="1"/>
      <c r="AB2381" s="1"/>
    </row>
    <row r="2382" spans="27:28" x14ac:dyDescent="0.25">
      <c r="AA2382" s="1"/>
      <c r="AB2382" s="1"/>
    </row>
    <row r="2383" spans="27:28" x14ac:dyDescent="0.25">
      <c r="AA2383" s="1"/>
      <c r="AB2383" s="1"/>
    </row>
    <row r="2384" spans="27:28" x14ac:dyDescent="0.25">
      <c r="AA2384" s="1"/>
      <c r="AB2384" s="1"/>
    </row>
    <row r="2385" spans="27:28" x14ac:dyDescent="0.25">
      <c r="AA2385" s="1"/>
      <c r="AB2385" s="1"/>
    </row>
    <row r="2386" spans="27:28" x14ac:dyDescent="0.25">
      <c r="AA2386" s="1"/>
      <c r="AB2386" s="1"/>
    </row>
    <row r="2387" spans="27:28" x14ac:dyDescent="0.25">
      <c r="AA2387" s="1"/>
      <c r="AB2387" s="1"/>
    </row>
    <row r="2388" spans="27:28" x14ac:dyDescent="0.25">
      <c r="AA2388" s="1"/>
      <c r="AB2388" s="1"/>
    </row>
    <row r="2389" spans="27:28" x14ac:dyDescent="0.25">
      <c r="AA2389" s="1"/>
      <c r="AB2389" s="1"/>
    </row>
    <row r="2390" spans="27:28" x14ac:dyDescent="0.25">
      <c r="AA2390" s="1"/>
      <c r="AB2390" s="1"/>
    </row>
    <row r="2391" spans="27:28" x14ac:dyDescent="0.25">
      <c r="AA2391" s="1"/>
      <c r="AB2391" s="1"/>
    </row>
    <row r="2392" spans="27:28" x14ac:dyDescent="0.25">
      <c r="AA2392" s="1"/>
      <c r="AB2392" s="1"/>
    </row>
    <row r="2393" spans="27:28" x14ac:dyDescent="0.25">
      <c r="AA2393" s="1"/>
      <c r="AB2393" s="1"/>
    </row>
    <row r="2394" spans="27:28" x14ac:dyDescent="0.25">
      <c r="AA2394" s="1"/>
      <c r="AB2394" s="1"/>
    </row>
    <row r="2395" spans="27:28" x14ac:dyDescent="0.25">
      <c r="AA2395" s="1"/>
      <c r="AB2395" s="1"/>
    </row>
    <row r="2396" spans="27:28" x14ac:dyDescent="0.25">
      <c r="AA2396" s="1"/>
      <c r="AB2396" s="1"/>
    </row>
    <row r="2397" spans="27:28" x14ac:dyDescent="0.25">
      <c r="AA2397" s="1"/>
      <c r="AB2397" s="1"/>
    </row>
    <row r="2398" spans="27:28" x14ac:dyDescent="0.25">
      <c r="AA2398" s="1"/>
      <c r="AB2398" s="1"/>
    </row>
    <row r="2399" spans="27:28" x14ac:dyDescent="0.25">
      <c r="AA2399" s="1"/>
      <c r="AB2399" s="1"/>
    </row>
    <row r="2400" spans="27:28" x14ac:dyDescent="0.25">
      <c r="AA2400" s="1"/>
      <c r="AB2400" s="1"/>
    </row>
    <row r="2401" spans="27:28" x14ac:dyDescent="0.25">
      <c r="AA2401" s="1"/>
      <c r="AB2401" s="1"/>
    </row>
    <row r="2402" spans="27:28" x14ac:dyDescent="0.25">
      <c r="AA2402" s="1"/>
      <c r="AB2402" s="1"/>
    </row>
    <row r="2403" spans="27:28" x14ac:dyDescent="0.25">
      <c r="AA2403" s="1"/>
      <c r="AB2403" s="1"/>
    </row>
    <row r="2404" spans="27:28" x14ac:dyDescent="0.25">
      <c r="AA2404" s="1"/>
      <c r="AB2404" s="1"/>
    </row>
    <row r="2405" spans="27:28" x14ac:dyDescent="0.25">
      <c r="AA2405" s="1"/>
      <c r="AB2405" s="1"/>
    </row>
    <row r="2406" spans="27:28" x14ac:dyDescent="0.25">
      <c r="AA2406" s="1"/>
      <c r="AB2406" s="1"/>
    </row>
    <row r="2407" spans="27:28" x14ac:dyDescent="0.25">
      <c r="AA2407" s="1"/>
      <c r="AB2407" s="1"/>
    </row>
    <row r="2408" spans="27:28" x14ac:dyDescent="0.25">
      <c r="AA2408" s="1"/>
      <c r="AB2408" s="1"/>
    </row>
    <row r="2409" spans="27:28" x14ac:dyDescent="0.25">
      <c r="AA2409" s="1"/>
      <c r="AB2409" s="1"/>
    </row>
    <row r="2410" spans="27:28" x14ac:dyDescent="0.25">
      <c r="AA2410" s="1"/>
      <c r="AB2410" s="1"/>
    </row>
    <row r="2411" spans="27:28" x14ac:dyDescent="0.25">
      <c r="AA2411" s="1"/>
      <c r="AB2411" s="1"/>
    </row>
    <row r="2412" spans="27:28" x14ac:dyDescent="0.25">
      <c r="AA2412" s="1"/>
      <c r="AB2412" s="1"/>
    </row>
    <row r="2413" spans="27:28" x14ac:dyDescent="0.25">
      <c r="AA2413" s="1"/>
      <c r="AB2413" s="1"/>
    </row>
    <row r="2414" spans="27:28" x14ac:dyDescent="0.25">
      <c r="AA2414" s="1"/>
      <c r="AB2414" s="1"/>
    </row>
    <row r="2415" spans="27:28" x14ac:dyDescent="0.25">
      <c r="AA2415" s="1"/>
      <c r="AB2415" s="1"/>
    </row>
    <row r="2416" spans="27:28" x14ac:dyDescent="0.25">
      <c r="AA2416" s="1"/>
      <c r="AB2416" s="1"/>
    </row>
    <row r="2417" spans="27:28" x14ac:dyDescent="0.25">
      <c r="AA2417" s="1"/>
      <c r="AB2417" s="1"/>
    </row>
    <row r="2418" spans="27:28" x14ac:dyDescent="0.25">
      <c r="AA2418" s="1"/>
      <c r="AB2418" s="1"/>
    </row>
    <row r="2419" spans="27:28" x14ac:dyDescent="0.25">
      <c r="AA2419" s="1"/>
      <c r="AB2419" s="1"/>
    </row>
    <row r="2420" spans="27:28" x14ac:dyDescent="0.25">
      <c r="AA2420" s="1"/>
      <c r="AB2420" s="1"/>
    </row>
    <row r="2421" spans="27:28" x14ac:dyDescent="0.25">
      <c r="AA2421" s="1"/>
      <c r="AB2421" s="1"/>
    </row>
    <row r="2422" spans="27:28" x14ac:dyDescent="0.25">
      <c r="AA2422" s="1"/>
      <c r="AB2422" s="1"/>
    </row>
    <row r="2423" spans="27:28" x14ac:dyDescent="0.25">
      <c r="AA2423" s="1"/>
      <c r="AB2423" s="1"/>
    </row>
    <row r="2424" spans="27:28" x14ac:dyDescent="0.25">
      <c r="AA2424" s="1"/>
      <c r="AB2424" s="1"/>
    </row>
    <row r="2425" spans="27:28" x14ac:dyDescent="0.25">
      <c r="AA2425" s="1"/>
      <c r="AB2425" s="1"/>
    </row>
    <row r="2426" spans="27:28" x14ac:dyDescent="0.25">
      <c r="AA2426" s="1"/>
      <c r="AB2426" s="1"/>
    </row>
    <row r="2427" spans="27:28" x14ac:dyDescent="0.25">
      <c r="AA2427" s="1"/>
      <c r="AB2427" s="1"/>
    </row>
    <row r="2428" spans="27:28" x14ac:dyDescent="0.25">
      <c r="AA2428" s="1"/>
      <c r="AB2428" s="1"/>
    </row>
    <row r="2429" spans="27:28" x14ac:dyDescent="0.25">
      <c r="AA2429" s="1"/>
      <c r="AB2429" s="1"/>
    </row>
    <row r="2430" spans="27:28" x14ac:dyDescent="0.25">
      <c r="AA2430" s="1"/>
      <c r="AB2430" s="1"/>
    </row>
    <row r="2431" spans="27:28" x14ac:dyDescent="0.25">
      <c r="AA2431" s="1"/>
      <c r="AB2431" s="1"/>
    </row>
    <row r="2432" spans="27:28" x14ac:dyDescent="0.25">
      <c r="AA2432" s="1"/>
      <c r="AB2432" s="1"/>
    </row>
    <row r="2433" spans="27:28" x14ac:dyDescent="0.25">
      <c r="AA2433" s="1"/>
      <c r="AB2433" s="1"/>
    </row>
    <row r="2434" spans="27:28" x14ac:dyDescent="0.25">
      <c r="AA2434" s="1"/>
      <c r="AB2434" s="1"/>
    </row>
    <row r="2435" spans="27:28" x14ac:dyDescent="0.25">
      <c r="AA2435" s="1"/>
      <c r="AB2435" s="1"/>
    </row>
    <row r="2436" spans="27:28" x14ac:dyDescent="0.25">
      <c r="AA2436" s="1"/>
      <c r="AB2436" s="1"/>
    </row>
    <row r="2437" spans="27:28" x14ac:dyDescent="0.25">
      <c r="AA2437" s="1"/>
      <c r="AB2437" s="1"/>
    </row>
    <row r="2438" spans="27:28" x14ac:dyDescent="0.25">
      <c r="AA2438" s="1"/>
      <c r="AB2438" s="1"/>
    </row>
    <row r="2439" spans="27:28" x14ac:dyDescent="0.25">
      <c r="AA2439" s="1"/>
      <c r="AB2439" s="1"/>
    </row>
    <row r="2440" spans="27:28" x14ac:dyDescent="0.25">
      <c r="AA2440" s="1"/>
      <c r="AB2440" s="1"/>
    </row>
    <row r="2441" spans="27:28" x14ac:dyDescent="0.25">
      <c r="AA2441" s="1"/>
      <c r="AB2441" s="1"/>
    </row>
    <row r="2442" spans="27:28" x14ac:dyDescent="0.25">
      <c r="AA2442" s="1"/>
      <c r="AB2442" s="1"/>
    </row>
    <row r="2443" spans="27:28" x14ac:dyDescent="0.25">
      <c r="AA2443" s="1"/>
      <c r="AB2443" s="1"/>
    </row>
    <row r="2444" spans="27:28" x14ac:dyDescent="0.25">
      <c r="AA2444" s="1"/>
      <c r="AB2444" s="1"/>
    </row>
    <row r="2445" spans="27:28" x14ac:dyDescent="0.25">
      <c r="AA2445" s="1"/>
      <c r="AB2445" s="1"/>
    </row>
    <row r="2446" spans="27:28" x14ac:dyDescent="0.25">
      <c r="AA2446" s="1"/>
      <c r="AB2446" s="1"/>
    </row>
    <row r="2447" spans="27:28" x14ac:dyDescent="0.25">
      <c r="AA2447" s="1"/>
      <c r="AB2447" s="1"/>
    </row>
    <row r="2448" spans="27:28" x14ac:dyDescent="0.25">
      <c r="AA2448" s="1"/>
      <c r="AB2448" s="1"/>
    </row>
    <row r="2449" spans="27:28" x14ac:dyDescent="0.25">
      <c r="AA2449" s="1"/>
      <c r="AB2449" s="1"/>
    </row>
    <row r="2450" spans="27:28" x14ac:dyDescent="0.25">
      <c r="AA2450" s="1"/>
      <c r="AB2450" s="1"/>
    </row>
    <row r="2451" spans="27:28" x14ac:dyDescent="0.25">
      <c r="AA2451" s="1"/>
      <c r="AB2451" s="1"/>
    </row>
    <row r="2452" spans="27:28" x14ac:dyDescent="0.25">
      <c r="AA2452" s="1"/>
      <c r="AB2452" s="1"/>
    </row>
    <row r="2453" spans="27:28" x14ac:dyDescent="0.25">
      <c r="AA2453" s="1"/>
      <c r="AB2453" s="1"/>
    </row>
    <row r="2454" spans="27:28" x14ac:dyDescent="0.25">
      <c r="AA2454" s="1"/>
      <c r="AB2454" s="1"/>
    </row>
    <row r="2455" spans="27:28" x14ac:dyDescent="0.25">
      <c r="AA2455" s="1"/>
      <c r="AB2455" s="1"/>
    </row>
    <row r="2456" spans="27:28" x14ac:dyDescent="0.25">
      <c r="AA2456" s="1"/>
      <c r="AB2456" s="1"/>
    </row>
    <row r="2457" spans="27:28" x14ac:dyDescent="0.25">
      <c r="AA2457" s="1"/>
      <c r="AB2457" s="1"/>
    </row>
    <row r="2458" spans="27:28" x14ac:dyDescent="0.25">
      <c r="AA2458" s="1"/>
      <c r="AB2458" s="1"/>
    </row>
    <row r="2459" spans="27:28" x14ac:dyDescent="0.25">
      <c r="AA2459" s="1"/>
      <c r="AB2459" s="1"/>
    </row>
    <row r="2460" spans="27:28" x14ac:dyDescent="0.25">
      <c r="AA2460" s="1"/>
      <c r="AB2460" s="1"/>
    </row>
    <row r="2461" spans="27:28" x14ac:dyDescent="0.25">
      <c r="AA2461" s="1"/>
      <c r="AB2461" s="1"/>
    </row>
    <row r="2462" spans="27:28" x14ac:dyDescent="0.25">
      <c r="AA2462" s="1"/>
      <c r="AB2462" s="1"/>
    </row>
    <row r="2463" spans="27:28" x14ac:dyDescent="0.25">
      <c r="AA2463" s="1"/>
      <c r="AB2463" s="1"/>
    </row>
    <row r="2464" spans="27:28" x14ac:dyDescent="0.25">
      <c r="AA2464" s="1"/>
      <c r="AB2464" s="1"/>
    </row>
    <row r="2465" spans="27:28" x14ac:dyDescent="0.25">
      <c r="AA2465" s="1"/>
      <c r="AB2465" s="1"/>
    </row>
    <row r="2466" spans="27:28" x14ac:dyDescent="0.25">
      <c r="AA2466" s="1"/>
      <c r="AB2466" s="1"/>
    </row>
    <row r="2467" spans="27:28" x14ac:dyDescent="0.25">
      <c r="AA2467" s="1"/>
      <c r="AB2467" s="1"/>
    </row>
    <row r="2468" spans="27:28" x14ac:dyDescent="0.25">
      <c r="AA2468" s="1"/>
      <c r="AB2468" s="1"/>
    </row>
    <row r="2469" spans="27:28" x14ac:dyDescent="0.25">
      <c r="AA2469" s="1"/>
      <c r="AB2469" s="1"/>
    </row>
    <row r="2470" spans="27:28" x14ac:dyDescent="0.25">
      <c r="AA2470" s="1"/>
      <c r="AB2470" s="1"/>
    </row>
    <row r="2471" spans="27:28" x14ac:dyDescent="0.25">
      <c r="AA2471" s="1"/>
      <c r="AB2471" s="1"/>
    </row>
    <row r="2472" spans="27:28" x14ac:dyDescent="0.25">
      <c r="AA2472" s="1"/>
      <c r="AB2472" s="1"/>
    </row>
    <row r="2473" spans="27:28" x14ac:dyDescent="0.25">
      <c r="AA2473" s="1"/>
      <c r="AB2473" s="1"/>
    </row>
    <row r="2474" spans="27:28" x14ac:dyDescent="0.25">
      <c r="AA2474" s="1"/>
      <c r="AB2474" s="1"/>
    </row>
    <row r="2475" spans="27:28" x14ac:dyDescent="0.25">
      <c r="AA2475" s="1"/>
      <c r="AB2475" s="1"/>
    </row>
    <row r="2476" spans="27:28" x14ac:dyDescent="0.25">
      <c r="AA2476" s="1"/>
      <c r="AB2476" s="1"/>
    </row>
    <row r="2477" spans="27:28" x14ac:dyDescent="0.25">
      <c r="AA2477" s="1"/>
      <c r="AB2477" s="1"/>
    </row>
    <row r="2478" spans="27:28" x14ac:dyDescent="0.25">
      <c r="AA2478" s="1"/>
      <c r="AB2478" s="1"/>
    </row>
    <row r="2479" spans="27:28" x14ac:dyDescent="0.25">
      <c r="AA2479" s="1"/>
      <c r="AB2479" s="1"/>
    </row>
    <row r="2480" spans="27:28" x14ac:dyDescent="0.25">
      <c r="AA2480" s="1"/>
      <c r="AB2480" s="1"/>
    </row>
    <row r="2481" spans="27:28" x14ac:dyDescent="0.25">
      <c r="AA2481" s="1"/>
      <c r="AB2481" s="1"/>
    </row>
    <row r="2482" spans="27:28" x14ac:dyDescent="0.25">
      <c r="AA2482" s="1"/>
      <c r="AB2482" s="1"/>
    </row>
    <row r="2483" spans="27:28" x14ac:dyDescent="0.25">
      <c r="AA2483" s="1"/>
      <c r="AB2483" s="1"/>
    </row>
    <row r="2484" spans="27:28" x14ac:dyDescent="0.25">
      <c r="AA2484" s="1"/>
      <c r="AB2484" s="1"/>
    </row>
    <row r="2485" spans="27:28" x14ac:dyDescent="0.25">
      <c r="AA2485" s="1"/>
      <c r="AB2485" s="1"/>
    </row>
    <row r="2486" spans="27:28" x14ac:dyDescent="0.25">
      <c r="AA2486" s="1"/>
      <c r="AB2486" s="1"/>
    </row>
    <row r="2487" spans="27:28" x14ac:dyDescent="0.25">
      <c r="AA2487" s="1"/>
      <c r="AB2487" s="1"/>
    </row>
    <row r="2488" spans="27:28" x14ac:dyDescent="0.25">
      <c r="AA2488" s="1"/>
      <c r="AB2488" s="1"/>
    </row>
    <row r="2489" spans="27:28" x14ac:dyDescent="0.25">
      <c r="AA2489" s="1"/>
      <c r="AB2489" s="1"/>
    </row>
    <row r="2490" spans="27:28" x14ac:dyDescent="0.25">
      <c r="AA2490" s="1"/>
      <c r="AB2490" s="1"/>
    </row>
    <row r="2491" spans="27:28" x14ac:dyDescent="0.25">
      <c r="AA2491" s="1"/>
      <c r="AB2491" s="1"/>
    </row>
    <row r="2492" spans="27:28" x14ac:dyDescent="0.25">
      <c r="AA2492" s="1"/>
      <c r="AB2492" s="1"/>
    </row>
    <row r="2493" spans="27:28" x14ac:dyDescent="0.25">
      <c r="AA2493" s="1"/>
      <c r="AB2493" s="1"/>
    </row>
    <row r="2494" spans="27:28" x14ac:dyDescent="0.25">
      <c r="AA2494" s="1"/>
      <c r="AB2494" s="1"/>
    </row>
    <row r="2495" spans="27:28" x14ac:dyDescent="0.25">
      <c r="AA2495" s="1"/>
      <c r="AB2495" s="1"/>
    </row>
    <row r="2496" spans="27:28" x14ac:dyDescent="0.25">
      <c r="AA2496" s="1"/>
      <c r="AB2496" s="1"/>
    </row>
    <row r="2497" spans="27:28" x14ac:dyDescent="0.25">
      <c r="AA2497" s="1"/>
      <c r="AB2497" s="1"/>
    </row>
    <row r="2498" spans="27:28" x14ac:dyDescent="0.25">
      <c r="AA2498" s="1"/>
      <c r="AB2498" s="1"/>
    </row>
    <row r="2499" spans="27:28" x14ac:dyDescent="0.25">
      <c r="AA2499" s="1"/>
      <c r="AB2499" s="1"/>
    </row>
    <row r="2500" spans="27:28" x14ac:dyDescent="0.25">
      <c r="AA2500" s="1"/>
      <c r="AB2500" s="1"/>
    </row>
    <row r="2501" spans="27:28" x14ac:dyDescent="0.25">
      <c r="AA2501" s="1"/>
      <c r="AB2501" s="1"/>
    </row>
    <row r="2502" spans="27:28" x14ac:dyDescent="0.25">
      <c r="AA2502" s="1"/>
      <c r="AB2502" s="1"/>
    </row>
    <row r="2503" spans="27:28" x14ac:dyDescent="0.25">
      <c r="AA2503" s="1"/>
      <c r="AB2503" s="1"/>
    </row>
    <row r="2504" spans="27:28" x14ac:dyDescent="0.25">
      <c r="AA2504" s="1"/>
      <c r="AB2504" s="1"/>
    </row>
    <row r="2505" spans="27:28" x14ac:dyDescent="0.25">
      <c r="AA2505" s="1"/>
      <c r="AB2505" s="1"/>
    </row>
    <row r="2506" spans="27:28" x14ac:dyDescent="0.25">
      <c r="AA2506" s="1"/>
      <c r="AB2506" s="1"/>
    </row>
    <row r="2507" spans="27:28" x14ac:dyDescent="0.25">
      <c r="AA2507" s="1"/>
      <c r="AB2507" s="1"/>
    </row>
    <row r="2508" spans="27:28" x14ac:dyDescent="0.25">
      <c r="AA2508" s="1"/>
      <c r="AB2508" s="1"/>
    </row>
    <row r="2509" spans="27:28" x14ac:dyDescent="0.25">
      <c r="AA2509" s="1"/>
      <c r="AB2509" s="1"/>
    </row>
    <row r="2510" spans="27:28" x14ac:dyDescent="0.25">
      <c r="AA2510" s="1"/>
      <c r="AB2510" s="1"/>
    </row>
    <row r="2511" spans="27:28" x14ac:dyDescent="0.25">
      <c r="AA2511" s="1"/>
      <c r="AB2511" s="1"/>
    </row>
    <row r="2512" spans="27:28" x14ac:dyDescent="0.25">
      <c r="AA2512" s="1"/>
      <c r="AB2512" s="1"/>
    </row>
    <row r="2513" spans="27:28" x14ac:dyDescent="0.25">
      <c r="AA2513" s="1"/>
      <c r="AB2513" s="1"/>
    </row>
    <row r="2514" spans="27:28" x14ac:dyDescent="0.25">
      <c r="AA2514" s="1"/>
      <c r="AB2514" s="1"/>
    </row>
    <row r="2515" spans="27:28" x14ac:dyDescent="0.25">
      <c r="AA2515" s="1"/>
      <c r="AB2515" s="1"/>
    </row>
    <row r="2516" spans="27:28" x14ac:dyDescent="0.25">
      <c r="AA2516" s="1"/>
      <c r="AB2516" s="1"/>
    </row>
    <row r="2517" spans="27:28" x14ac:dyDescent="0.25">
      <c r="AA2517" s="1"/>
      <c r="AB2517" s="1"/>
    </row>
    <row r="2518" spans="27:28" x14ac:dyDescent="0.25">
      <c r="AA2518" s="1"/>
      <c r="AB2518" s="1"/>
    </row>
    <row r="2519" spans="27:28" x14ac:dyDescent="0.25">
      <c r="AA2519" s="1"/>
      <c r="AB2519" s="1"/>
    </row>
    <row r="2520" spans="27:28" x14ac:dyDescent="0.25">
      <c r="AA2520" s="1"/>
      <c r="AB2520" s="1"/>
    </row>
    <row r="2521" spans="27:28" x14ac:dyDescent="0.25">
      <c r="AA2521" s="1"/>
      <c r="AB2521" s="1"/>
    </row>
    <row r="2522" spans="27:28" x14ac:dyDescent="0.25">
      <c r="AA2522" s="1"/>
      <c r="AB2522" s="1"/>
    </row>
    <row r="2523" spans="27:28" x14ac:dyDescent="0.25">
      <c r="AA2523" s="1"/>
      <c r="AB2523" s="1"/>
    </row>
    <row r="2524" spans="27:28" x14ac:dyDescent="0.25">
      <c r="AA2524" s="1"/>
      <c r="AB2524" s="1"/>
    </row>
    <row r="2525" spans="27:28" x14ac:dyDescent="0.25">
      <c r="AA2525" s="1"/>
      <c r="AB2525" s="1"/>
    </row>
    <row r="2526" spans="27:28" x14ac:dyDescent="0.25">
      <c r="AA2526" s="1"/>
      <c r="AB2526" s="1"/>
    </row>
    <row r="2527" spans="27:28" x14ac:dyDescent="0.25">
      <c r="AA2527" s="1"/>
      <c r="AB2527" s="1"/>
    </row>
    <row r="2528" spans="27:28" x14ac:dyDescent="0.25">
      <c r="AA2528" s="1"/>
      <c r="AB2528" s="1"/>
    </row>
    <row r="2529" spans="27:28" x14ac:dyDescent="0.25">
      <c r="AA2529" s="1"/>
      <c r="AB2529" s="1"/>
    </row>
    <row r="2530" spans="27:28" x14ac:dyDescent="0.25">
      <c r="AA2530" s="1"/>
      <c r="AB2530" s="1"/>
    </row>
    <row r="2531" spans="27:28" x14ac:dyDescent="0.25">
      <c r="AA2531" s="1"/>
      <c r="AB2531" s="1"/>
    </row>
    <row r="2532" spans="27:28" x14ac:dyDescent="0.25">
      <c r="AA2532" s="1"/>
      <c r="AB2532" s="1"/>
    </row>
    <row r="2533" spans="27:28" x14ac:dyDescent="0.25">
      <c r="AA2533" s="1"/>
      <c r="AB2533" s="1"/>
    </row>
    <row r="2534" spans="27:28" x14ac:dyDescent="0.25">
      <c r="AA2534" s="1"/>
      <c r="AB2534" s="1"/>
    </row>
    <row r="2535" spans="27:28" x14ac:dyDescent="0.25">
      <c r="AA2535" s="1"/>
      <c r="AB2535" s="1"/>
    </row>
    <row r="2536" spans="27:28" x14ac:dyDescent="0.25">
      <c r="AA2536" s="1"/>
      <c r="AB2536" s="1"/>
    </row>
    <row r="2537" spans="27:28" x14ac:dyDescent="0.25">
      <c r="AA2537" s="1"/>
      <c r="AB2537" s="1"/>
    </row>
    <row r="2538" spans="27:28" x14ac:dyDescent="0.25">
      <c r="AA2538" s="1"/>
      <c r="AB2538" s="1"/>
    </row>
    <row r="2539" spans="27:28" x14ac:dyDescent="0.25">
      <c r="AA2539" s="1"/>
      <c r="AB2539" s="1"/>
    </row>
    <row r="2540" spans="27:28" x14ac:dyDescent="0.25">
      <c r="AA2540" s="1"/>
      <c r="AB2540" s="1"/>
    </row>
    <row r="2541" spans="27:28" x14ac:dyDescent="0.25">
      <c r="AA2541" s="1"/>
      <c r="AB2541" s="1"/>
    </row>
    <row r="2542" spans="27:28" x14ac:dyDescent="0.25">
      <c r="AA2542" s="1"/>
      <c r="AB2542" s="1"/>
    </row>
    <row r="2543" spans="27:28" x14ac:dyDescent="0.25">
      <c r="AA2543" s="1"/>
      <c r="AB2543" s="1"/>
    </row>
    <row r="2544" spans="27:28" x14ac:dyDescent="0.25">
      <c r="AA2544" s="1"/>
      <c r="AB2544" s="1"/>
    </row>
    <row r="2545" spans="27:28" x14ac:dyDescent="0.25">
      <c r="AA2545" s="1"/>
      <c r="AB2545" s="1"/>
    </row>
    <row r="2546" spans="27:28" x14ac:dyDescent="0.25">
      <c r="AA2546" s="1"/>
      <c r="AB2546" s="1"/>
    </row>
    <row r="2547" spans="27:28" x14ac:dyDescent="0.25">
      <c r="AA2547" s="1"/>
      <c r="AB2547" s="1"/>
    </row>
    <row r="2548" spans="27:28" x14ac:dyDescent="0.25">
      <c r="AA2548" s="1"/>
      <c r="AB2548" s="1"/>
    </row>
    <row r="2549" spans="27:28" x14ac:dyDescent="0.25">
      <c r="AA2549" s="1"/>
      <c r="AB2549" s="1"/>
    </row>
    <row r="2550" spans="27:28" x14ac:dyDescent="0.25">
      <c r="AA2550" s="1"/>
      <c r="AB2550" s="1"/>
    </row>
    <row r="2551" spans="27:28" x14ac:dyDescent="0.25">
      <c r="AA2551" s="1"/>
      <c r="AB2551" s="1"/>
    </row>
    <row r="2552" spans="27:28" x14ac:dyDescent="0.25">
      <c r="AA2552" s="1"/>
      <c r="AB2552" s="1"/>
    </row>
    <row r="2553" spans="27:28" x14ac:dyDescent="0.25">
      <c r="AA2553" s="1"/>
      <c r="AB2553" s="1"/>
    </row>
    <row r="2554" spans="27:28" x14ac:dyDescent="0.25">
      <c r="AA2554" s="1"/>
      <c r="AB2554" s="1"/>
    </row>
    <row r="2555" spans="27:28" x14ac:dyDescent="0.25">
      <c r="AA2555" s="1"/>
      <c r="AB2555" s="1"/>
    </row>
    <row r="2556" spans="27:28" x14ac:dyDescent="0.25">
      <c r="AA2556" s="1"/>
      <c r="AB2556" s="1"/>
    </row>
    <row r="2557" spans="27:28" x14ac:dyDescent="0.25">
      <c r="AA2557" s="1"/>
      <c r="AB2557" s="1"/>
    </row>
    <row r="2558" spans="27:28" x14ac:dyDescent="0.25">
      <c r="AA2558" s="1"/>
      <c r="AB2558" s="1"/>
    </row>
    <row r="2559" spans="27:28" x14ac:dyDescent="0.25">
      <c r="AA2559" s="1"/>
      <c r="AB2559" s="1"/>
    </row>
    <row r="2560" spans="27:28" x14ac:dyDescent="0.25">
      <c r="AA2560" s="1"/>
      <c r="AB2560" s="1"/>
    </row>
    <row r="2561" spans="27:28" x14ac:dyDescent="0.25">
      <c r="AA2561" s="1"/>
      <c r="AB2561" s="1"/>
    </row>
    <row r="2562" spans="27:28" x14ac:dyDescent="0.25">
      <c r="AA2562" s="1"/>
      <c r="AB2562" s="1"/>
    </row>
    <row r="2563" spans="27:28" x14ac:dyDescent="0.25">
      <c r="AA2563" s="1"/>
      <c r="AB2563" s="1"/>
    </row>
    <row r="2564" spans="27:28" x14ac:dyDescent="0.25">
      <c r="AA2564" s="1"/>
      <c r="AB2564" s="1"/>
    </row>
    <row r="2565" spans="27:28" x14ac:dyDescent="0.25">
      <c r="AA2565" s="1"/>
      <c r="AB2565" s="1"/>
    </row>
    <row r="2566" spans="27:28" x14ac:dyDescent="0.25">
      <c r="AA2566" s="1"/>
      <c r="AB2566" s="1"/>
    </row>
    <row r="2567" spans="27:28" x14ac:dyDescent="0.25">
      <c r="AA2567" s="1"/>
      <c r="AB2567" s="1"/>
    </row>
    <row r="2568" spans="27:28" x14ac:dyDescent="0.25">
      <c r="AA2568" s="1"/>
      <c r="AB2568" s="1"/>
    </row>
    <row r="2569" spans="27:28" x14ac:dyDescent="0.25">
      <c r="AA2569" s="1"/>
      <c r="AB2569" s="1"/>
    </row>
    <row r="2570" spans="27:28" x14ac:dyDescent="0.25">
      <c r="AA2570" s="1"/>
      <c r="AB2570" s="1"/>
    </row>
    <row r="2571" spans="27:28" x14ac:dyDescent="0.25">
      <c r="AA2571" s="1"/>
      <c r="AB2571" s="1"/>
    </row>
    <row r="2572" spans="27:28" x14ac:dyDescent="0.25">
      <c r="AA2572" s="1"/>
      <c r="AB2572" s="1"/>
    </row>
    <row r="2573" spans="27:28" x14ac:dyDescent="0.25">
      <c r="AA2573" s="1"/>
      <c r="AB2573" s="1"/>
    </row>
    <row r="2574" spans="27:28" x14ac:dyDescent="0.25">
      <c r="AA2574" s="1"/>
      <c r="AB2574" s="1"/>
    </row>
    <row r="2575" spans="27:28" x14ac:dyDescent="0.25">
      <c r="AA2575" s="1"/>
      <c r="AB2575" s="1"/>
    </row>
    <row r="2576" spans="27:28" x14ac:dyDescent="0.25">
      <c r="AA2576" s="1"/>
      <c r="AB2576" s="1"/>
    </row>
    <row r="2577" spans="27:28" x14ac:dyDescent="0.25">
      <c r="AA2577" s="1"/>
      <c r="AB2577" s="1"/>
    </row>
    <row r="2578" spans="27:28" x14ac:dyDescent="0.25">
      <c r="AA2578" s="1"/>
      <c r="AB2578" s="1"/>
    </row>
    <row r="2579" spans="27:28" x14ac:dyDescent="0.25">
      <c r="AA2579" s="1"/>
      <c r="AB2579" s="1"/>
    </row>
    <row r="2580" spans="27:28" x14ac:dyDescent="0.25">
      <c r="AA2580" s="1"/>
      <c r="AB2580" s="1"/>
    </row>
    <row r="2581" spans="27:28" x14ac:dyDescent="0.25">
      <c r="AA2581" s="1"/>
      <c r="AB2581" s="1"/>
    </row>
    <row r="2582" spans="27:28" x14ac:dyDescent="0.25">
      <c r="AA2582" s="1"/>
      <c r="AB2582" s="1"/>
    </row>
    <row r="2583" spans="27:28" x14ac:dyDescent="0.25">
      <c r="AA2583" s="1"/>
      <c r="AB2583" s="1"/>
    </row>
    <row r="2584" spans="27:28" x14ac:dyDescent="0.25">
      <c r="AA2584" s="1"/>
      <c r="AB2584" s="1"/>
    </row>
    <row r="2585" spans="27:28" x14ac:dyDescent="0.25">
      <c r="AA2585" s="1"/>
      <c r="AB2585" s="1"/>
    </row>
    <row r="2586" spans="27:28" x14ac:dyDescent="0.25">
      <c r="AA2586" s="1"/>
      <c r="AB2586" s="1"/>
    </row>
    <row r="2587" spans="27:28" x14ac:dyDescent="0.25">
      <c r="AA2587" s="1"/>
      <c r="AB2587" s="1"/>
    </row>
    <row r="2588" spans="27:28" x14ac:dyDescent="0.25">
      <c r="AA2588" s="1"/>
      <c r="AB2588" s="1"/>
    </row>
    <row r="2589" spans="27:28" x14ac:dyDescent="0.25">
      <c r="AA2589" s="1"/>
      <c r="AB2589" s="1"/>
    </row>
    <row r="2590" spans="27:28" x14ac:dyDescent="0.25">
      <c r="AA2590" s="1"/>
      <c r="AB2590" s="1"/>
    </row>
    <row r="2591" spans="27:28" x14ac:dyDescent="0.25">
      <c r="AA2591" s="1"/>
      <c r="AB2591" s="1"/>
    </row>
    <row r="2592" spans="27:28" x14ac:dyDescent="0.25">
      <c r="AA2592" s="1"/>
      <c r="AB2592" s="1"/>
    </row>
    <row r="2593" spans="27:28" x14ac:dyDescent="0.25">
      <c r="AA2593" s="1"/>
      <c r="AB2593" s="1"/>
    </row>
    <row r="2594" spans="27:28" x14ac:dyDescent="0.25">
      <c r="AA2594" s="1"/>
      <c r="AB2594" s="1"/>
    </row>
    <row r="2595" spans="27:28" x14ac:dyDescent="0.25">
      <c r="AA2595" s="1"/>
      <c r="AB2595" s="1"/>
    </row>
    <row r="2596" spans="27:28" x14ac:dyDescent="0.25">
      <c r="AA2596" s="1"/>
      <c r="AB2596" s="1"/>
    </row>
    <row r="2597" spans="27:28" x14ac:dyDescent="0.25">
      <c r="AA2597" s="1"/>
      <c r="AB2597" s="1"/>
    </row>
    <row r="2598" spans="27:28" x14ac:dyDescent="0.25">
      <c r="AA2598" s="1"/>
      <c r="AB2598" s="1"/>
    </row>
    <row r="2599" spans="27:28" x14ac:dyDescent="0.25">
      <c r="AA2599" s="1"/>
      <c r="AB2599" s="1"/>
    </row>
    <row r="2600" spans="27:28" x14ac:dyDescent="0.25">
      <c r="AA2600" s="1"/>
      <c r="AB2600" s="1"/>
    </row>
    <row r="2601" spans="27:28" x14ac:dyDescent="0.25">
      <c r="AA2601" s="1"/>
      <c r="AB2601" s="1"/>
    </row>
    <row r="2602" spans="27:28" x14ac:dyDescent="0.25">
      <c r="AA2602" s="1"/>
      <c r="AB2602" s="1"/>
    </row>
    <row r="2603" spans="27:28" x14ac:dyDescent="0.25">
      <c r="AA2603" s="1"/>
      <c r="AB2603" s="1"/>
    </row>
    <row r="2604" spans="27:28" x14ac:dyDescent="0.25">
      <c r="AA2604" s="1"/>
      <c r="AB2604" s="1"/>
    </row>
    <row r="2605" spans="27:28" x14ac:dyDescent="0.25">
      <c r="AA2605" s="1"/>
      <c r="AB2605" s="1"/>
    </row>
    <row r="2606" spans="27:28" x14ac:dyDescent="0.25">
      <c r="AA2606" s="1"/>
      <c r="AB2606" s="1"/>
    </row>
    <row r="2607" spans="27:28" x14ac:dyDescent="0.25">
      <c r="AA2607" s="1"/>
      <c r="AB2607" s="1"/>
    </row>
    <row r="2608" spans="27:28" x14ac:dyDescent="0.25">
      <c r="AA2608" s="1"/>
      <c r="AB2608" s="1"/>
    </row>
    <row r="2609" spans="27:28" x14ac:dyDescent="0.25">
      <c r="AA2609" s="1"/>
      <c r="AB2609" s="1"/>
    </row>
    <row r="2610" spans="27:28" x14ac:dyDescent="0.25">
      <c r="AA2610" s="1"/>
      <c r="AB2610" s="1"/>
    </row>
    <row r="2611" spans="27:28" x14ac:dyDescent="0.25">
      <c r="AA2611" s="1"/>
      <c r="AB2611" s="1"/>
    </row>
    <row r="2612" spans="27:28" x14ac:dyDescent="0.25">
      <c r="AA2612" s="1"/>
      <c r="AB2612" s="1"/>
    </row>
    <row r="2613" spans="27:28" x14ac:dyDescent="0.25">
      <c r="AA2613" s="1"/>
      <c r="AB2613" s="1"/>
    </row>
    <row r="2614" spans="27:28" x14ac:dyDescent="0.25">
      <c r="AA2614" s="1"/>
      <c r="AB2614" s="1"/>
    </row>
    <row r="2615" spans="27:28" x14ac:dyDescent="0.25">
      <c r="AA2615" s="1"/>
      <c r="AB2615" s="1"/>
    </row>
    <row r="2616" spans="27:28" x14ac:dyDescent="0.25">
      <c r="AA2616" s="1"/>
      <c r="AB2616" s="1"/>
    </row>
    <row r="2617" spans="27:28" x14ac:dyDescent="0.25">
      <c r="AA2617" s="1"/>
      <c r="AB2617" s="1"/>
    </row>
    <row r="2618" spans="27:28" x14ac:dyDescent="0.25">
      <c r="AA2618" s="1"/>
      <c r="AB2618" s="1"/>
    </row>
    <row r="2619" spans="27:28" x14ac:dyDescent="0.25">
      <c r="AA2619" s="1"/>
      <c r="AB2619" s="1"/>
    </row>
    <row r="2620" spans="27:28" x14ac:dyDescent="0.25">
      <c r="AA2620" s="1"/>
      <c r="AB2620" s="1"/>
    </row>
    <row r="2621" spans="27:28" x14ac:dyDescent="0.25">
      <c r="AA2621" s="1"/>
      <c r="AB2621" s="1"/>
    </row>
    <row r="2622" spans="27:28" x14ac:dyDescent="0.25">
      <c r="AA2622" s="1"/>
      <c r="AB2622" s="1"/>
    </row>
    <row r="2623" spans="27:28" x14ac:dyDescent="0.25">
      <c r="AA2623" s="1"/>
      <c r="AB2623" s="1"/>
    </row>
    <row r="2624" spans="27:28" x14ac:dyDescent="0.25">
      <c r="AA2624" s="1"/>
      <c r="AB2624" s="1"/>
    </row>
    <row r="2625" spans="27:28" x14ac:dyDescent="0.25">
      <c r="AA2625" s="1"/>
      <c r="AB2625" s="1"/>
    </row>
    <row r="2626" spans="27:28" x14ac:dyDescent="0.25">
      <c r="AA2626" s="1"/>
      <c r="AB2626" s="1"/>
    </row>
    <row r="2627" spans="27:28" x14ac:dyDescent="0.25">
      <c r="AA2627" s="1"/>
      <c r="AB2627" s="1"/>
    </row>
    <row r="2628" spans="27:28" x14ac:dyDescent="0.25">
      <c r="AA2628" s="1"/>
      <c r="AB2628" s="1"/>
    </row>
    <row r="2629" spans="27:28" x14ac:dyDescent="0.25">
      <c r="AA2629" s="1"/>
      <c r="AB2629" s="1"/>
    </row>
    <row r="2630" spans="27:28" x14ac:dyDescent="0.25">
      <c r="AA2630" s="1"/>
      <c r="AB2630" s="1"/>
    </row>
    <row r="2631" spans="27:28" x14ac:dyDescent="0.25">
      <c r="AA2631" s="1"/>
      <c r="AB2631" s="1"/>
    </row>
    <row r="2632" spans="27:28" x14ac:dyDescent="0.25">
      <c r="AA2632" s="1"/>
      <c r="AB2632" s="1"/>
    </row>
    <row r="2633" spans="27:28" x14ac:dyDescent="0.25">
      <c r="AA2633" s="1"/>
      <c r="AB2633" s="1"/>
    </row>
    <row r="2634" spans="27:28" x14ac:dyDescent="0.25">
      <c r="AA2634" s="1"/>
      <c r="AB2634" s="1"/>
    </row>
    <row r="2635" spans="27:28" x14ac:dyDescent="0.25">
      <c r="AA2635" s="1"/>
      <c r="AB2635" s="1"/>
    </row>
    <row r="2636" spans="27:28" x14ac:dyDescent="0.25">
      <c r="AA2636" s="1"/>
      <c r="AB2636" s="1"/>
    </row>
    <row r="2637" spans="27:28" x14ac:dyDescent="0.25">
      <c r="AA2637" s="1"/>
      <c r="AB2637" s="1"/>
    </row>
    <row r="2638" spans="27:28" x14ac:dyDescent="0.25">
      <c r="AA2638" s="1"/>
      <c r="AB2638" s="1"/>
    </row>
    <row r="2639" spans="27:28" x14ac:dyDescent="0.25">
      <c r="AA2639" s="1"/>
      <c r="AB2639" s="1"/>
    </row>
    <row r="2640" spans="27:28" x14ac:dyDescent="0.25">
      <c r="AA2640" s="1"/>
      <c r="AB2640" s="1"/>
    </row>
    <row r="2641" spans="27:28" x14ac:dyDescent="0.25">
      <c r="AA2641" s="1"/>
      <c r="AB2641" s="1"/>
    </row>
    <row r="2642" spans="27:28" x14ac:dyDescent="0.25">
      <c r="AA2642" s="1"/>
      <c r="AB2642" s="1"/>
    </row>
    <row r="2643" spans="27:28" x14ac:dyDescent="0.25">
      <c r="AA2643" s="1"/>
      <c r="AB2643" s="1"/>
    </row>
    <row r="2644" spans="27:28" x14ac:dyDescent="0.25">
      <c r="AA2644" s="1"/>
      <c r="AB2644" s="1"/>
    </row>
    <row r="2645" spans="27:28" x14ac:dyDescent="0.25">
      <c r="AA2645" s="1"/>
      <c r="AB2645" s="1"/>
    </row>
    <row r="2646" spans="27:28" x14ac:dyDescent="0.25">
      <c r="AA2646" s="1"/>
      <c r="AB2646" s="1"/>
    </row>
    <row r="2647" spans="27:28" x14ac:dyDescent="0.25">
      <c r="AA2647" s="1"/>
      <c r="AB2647" s="1"/>
    </row>
    <row r="2648" spans="27:28" x14ac:dyDescent="0.25">
      <c r="AA2648" s="1"/>
      <c r="AB2648" s="1"/>
    </row>
    <row r="2649" spans="27:28" x14ac:dyDescent="0.25">
      <c r="AA2649" s="1"/>
      <c r="AB2649" s="1"/>
    </row>
    <row r="2650" spans="27:28" x14ac:dyDescent="0.25">
      <c r="AA2650" s="1"/>
      <c r="AB2650" s="1"/>
    </row>
    <row r="2651" spans="27:28" x14ac:dyDescent="0.25">
      <c r="AA2651" s="1"/>
      <c r="AB2651" s="1"/>
    </row>
    <row r="2652" spans="27:28" x14ac:dyDescent="0.25">
      <c r="AA2652" s="1"/>
      <c r="AB2652" s="1"/>
    </row>
    <row r="2653" spans="27:28" x14ac:dyDescent="0.25">
      <c r="AA2653" s="1"/>
      <c r="AB2653" s="1"/>
    </row>
    <row r="2654" spans="27:28" x14ac:dyDescent="0.25">
      <c r="AA2654" s="1"/>
      <c r="AB2654" s="1"/>
    </row>
    <row r="2655" spans="27:28" x14ac:dyDescent="0.25">
      <c r="AA2655" s="1"/>
      <c r="AB2655" s="1"/>
    </row>
    <row r="2656" spans="27:28" x14ac:dyDescent="0.25">
      <c r="AA2656" s="1"/>
      <c r="AB2656" s="1"/>
    </row>
    <row r="2657" spans="27:28" x14ac:dyDescent="0.25">
      <c r="AA2657" s="1"/>
      <c r="AB2657" s="1"/>
    </row>
    <row r="2658" spans="27:28" x14ac:dyDescent="0.25">
      <c r="AA2658" s="1"/>
      <c r="AB2658" s="1"/>
    </row>
    <row r="2659" spans="27:28" x14ac:dyDescent="0.25">
      <c r="AA2659" s="1"/>
      <c r="AB2659" s="1"/>
    </row>
    <row r="2660" spans="27:28" x14ac:dyDescent="0.25">
      <c r="AA2660" s="1"/>
      <c r="AB2660" s="1"/>
    </row>
    <row r="2661" spans="27:28" x14ac:dyDescent="0.25">
      <c r="AA2661" s="1"/>
      <c r="AB2661" s="1"/>
    </row>
    <row r="2662" spans="27:28" x14ac:dyDescent="0.25">
      <c r="AA2662" s="1"/>
      <c r="AB2662" s="1"/>
    </row>
    <row r="2663" spans="27:28" x14ac:dyDescent="0.25">
      <c r="AA2663" s="1"/>
      <c r="AB2663" s="1"/>
    </row>
    <row r="2664" spans="27:28" x14ac:dyDescent="0.25">
      <c r="AA2664" s="1"/>
      <c r="AB2664" s="1"/>
    </row>
    <row r="2665" spans="27:28" x14ac:dyDescent="0.25">
      <c r="AA2665" s="1"/>
      <c r="AB2665" s="1"/>
    </row>
    <row r="2666" spans="27:28" x14ac:dyDescent="0.25">
      <c r="AA2666" s="1"/>
      <c r="AB2666" s="1"/>
    </row>
    <row r="2667" spans="27:28" x14ac:dyDescent="0.25">
      <c r="AA2667" s="1"/>
      <c r="AB2667" s="1"/>
    </row>
    <row r="2668" spans="27:28" x14ac:dyDescent="0.25">
      <c r="AA2668" s="1"/>
      <c r="AB2668" s="1"/>
    </row>
    <row r="2669" spans="27:28" x14ac:dyDescent="0.25">
      <c r="AA2669" s="1"/>
      <c r="AB2669" s="1"/>
    </row>
    <row r="2670" spans="27:28" x14ac:dyDescent="0.25">
      <c r="AA2670" s="1"/>
      <c r="AB2670" s="1"/>
    </row>
    <row r="2671" spans="27:28" x14ac:dyDescent="0.25">
      <c r="AA2671" s="1"/>
      <c r="AB2671" s="1"/>
    </row>
    <row r="2672" spans="27:28" x14ac:dyDescent="0.25">
      <c r="AA2672" s="1"/>
      <c r="AB2672" s="1"/>
    </row>
    <row r="2673" spans="27:28" x14ac:dyDescent="0.25">
      <c r="AA2673" s="1"/>
      <c r="AB2673" s="1"/>
    </row>
    <row r="2674" spans="27:28" x14ac:dyDescent="0.25">
      <c r="AA2674" s="1"/>
      <c r="AB2674" s="1"/>
    </row>
    <row r="2675" spans="27:28" x14ac:dyDescent="0.25">
      <c r="AA2675" s="1"/>
      <c r="AB2675" s="1"/>
    </row>
    <row r="2676" spans="27:28" x14ac:dyDescent="0.25">
      <c r="AA2676" s="1"/>
      <c r="AB2676" s="1"/>
    </row>
    <row r="2677" spans="27:28" x14ac:dyDescent="0.25">
      <c r="AA2677" s="1"/>
      <c r="AB2677" s="1"/>
    </row>
    <row r="2678" spans="27:28" x14ac:dyDescent="0.25">
      <c r="AA2678" s="1"/>
      <c r="AB2678" s="1"/>
    </row>
    <row r="2679" spans="27:28" x14ac:dyDescent="0.25">
      <c r="AA2679" s="1"/>
      <c r="AB2679" s="1"/>
    </row>
    <row r="2680" spans="27:28" x14ac:dyDescent="0.25">
      <c r="AA2680" s="1"/>
      <c r="AB2680" s="1"/>
    </row>
    <row r="2681" spans="27:28" x14ac:dyDescent="0.25">
      <c r="AA2681" s="1"/>
      <c r="AB2681" s="1"/>
    </row>
    <row r="2682" spans="27:28" x14ac:dyDescent="0.25">
      <c r="AA2682" s="1"/>
      <c r="AB2682" s="1"/>
    </row>
    <row r="2683" spans="27:28" x14ac:dyDescent="0.25">
      <c r="AA2683" s="1"/>
      <c r="AB2683" s="1"/>
    </row>
    <row r="2684" spans="27:28" x14ac:dyDescent="0.25">
      <c r="AA2684" s="1"/>
      <c r="AB2684" s="1"/>
    </row>
    <row r="2685" spans="27:28" x14ac:dyDescent="0.25">
      <c r="AA2685" s="1"/>
      <c r="AB2685" s="1"/>
    </row>
    <row r="2686" spans="27:28" x14ac:dyDescent="0.25">
      <c r="AA2686" s="1"/>
      <c r="AB2686" s="1"/>
    </row>
    <row r="2687" spans="27:28" x14ac:dyDescent="0.25">
      <c r="AA2687" s="1"/>
      <c r="AB2687" s="1"/>
    </row>
    <row r="2688" spans="27:28" x14ac:dyDescent="0.25">
      <c r="AA2688" s="1"/>
      <c r="AB2688" s="1"/>
    </row>
    <row r="2689" spans="27:28" x14ac:dyDescent="0.25">
      <c r="AA2689" s="1"/>
      <c r="AB2689" s="1"/>
    </row>
    <row r="2690" spans="27:28" x14ac:dyDescent="0.25">
      <c r="AA2690" s="1"/>
      <c r="AB2690" s="1"/>
    </row>
    <row r="2691" spans="27:28" x14ac:dyDescent="0.25">
      <c r="AA2691" s="1"/>
      <c r="AB2691" s="1"/>
    </row>
    <row r="2692" spans="27:28" x14ac:dyDescent="0.25">
      <c r="AA2692" s="1"/>
      <c r="AB2692" s="1"/>
    </row>
    <row r="2693" spans="27:28" x14ac:dyDescent="0.25">
      <c r="AA2693" s="1"/>
      <c r="AB2693" s="1"/>
    </row>
    <row r="2694" spans="27:28" x14ac:dyDescent="0.25">
      <c r="AA2694" s="1"/>
      <c r="AB2694" s="1"/>
    </row>
    <row r="2695" spans="27:28" x14ac:dyDescent="0.25">
      <c r="AA2695" s="1"/>
      <c r="AB2695" s="1"/>
    </row>
    <row r="2696" spans="27:28" x14ac:dyDescent="0.25">
      <c r="AA2696" s="1"/>
      <c r="AB2696" s="1"/>
    </row>
    <row r="2697" spans="27:28" x14ac:dyDescent="0.25">
      <c r="AA2697" s="1"/>
      <c r="AB2697" s="1"/>
    </row>
    <row r="2698" spans="27:28" x14ac:dyDescent="0.25">
      <c r="AA2698" s="1"/>
      <c r="AB2698" s="1"/>
    </row>
    <row r="2699" spans="27:28" x14ac:dyDescent="0.25">
      <c r="AA2699" s="1"/>
      <c r="AB2699" s="1"/>
    </row>
    <row r="2700" spans="27:28" x14ac:dyDescent="0.25">
      <c r="AA2700" s="1"/>
      <c r="AB2700" s="1"/>
    </row>
    <row r="2701" spans="27:28" x14ac:dyDescent="0.25">
      <c r="AA2701" s="1"/>
      <c r="AB2701" s="1"/>
    </row>
    <row r="2702" spans="27:28" x14ac:dyDescent="0.25">
      <c r="AA2702" s="1"/>
      <c r="AB2702" s="1"/>
    </row>
    <row r="2703" spans="27:28" x14ac:dyDescent="0.25">
      <c r="AA2703" s="1"/>
      <c r="AB2703" s="1"/>
    </row>
    <row r="2704" spans="27:28" x14ac:dyDescent="0.25">
      <c r="AA2704" s="1"/>
      <c r="AB2704" s="1"/>
    </row>
    <row r="2705" spans="27:28" x14ac:dyDescent="0.25">
      <c r="AA2705" s="1"/>
      <c r="AB2705" s="1"/>
    </row>
    <row r="2706" spans="27:28" x14ac:dyDescent="0.25">
      <c r="AA2706" s="1"/>
      <c r="AB2706" s="1"/>
    </row>
    <row r="2707" spans="27:28" x14ac:dyDescent="0.25">
      <c r="AA2707" s="1"/>
      <c r="AB2707" s="1"/>
    </row>
    <row r="2708" spans="27:28" x14ac:dyDescent="0.25">
      <c r="AA2708" s="1"/>
      <c r="AB2708" s="1"/>
    </row>
    <row r="2709" spans="27:28" x14ac:dyDescent="0.25">
      <c r="AA2709" s="1"/>
      <c r="AB2709" s="1"/>
    </row>
    <row r="2710" spans="27:28" x14ac:dyDescent="0.25">
      <c r="AA2710" s="1"/>
      <c r="AB2710" s="1"/>
    </row>
    <row r="2711" spans="27:28" x14ac:dyDescent="0.25">
      <c r="AA2711" s="1"/>
      <c r="AB2711" s="1"/>
    </row>
    <row r="2712" spans="27:28" x14ac:dyDescent="0.25">
      <c r="AA2712" s="1"/>
      <c r="AB2712" s="1"/>
    </row>
    <row r="2713" spans="27:28" x14ac:dyDescent="0.25">
      <c r="AA2713" s="1"/>
      <c r="AB2713" s="1"/>
    </row>
    <row r="2714" spans="27:28" x14ac:dyDescent="0.25">
      <c r="AA2714" s="1"/>
      <c r="AB2714" s="1"/>
    </row>
    <row r="2715" spans="27:28" x14ac:dyDescent="0.25">
      <c r="AA2715" s="1"/>
      <c r="AB2715" s="1"/>
    </row>
    <row r="2716" spans="27:28" x14ac:dyDescent="0.25">
      <c r="AA2716" s="1"/>
      <c r="AB2716" s="1"/>
    </row>
    <row r="2717" spans="27:28" x14ac:dyDescent="0.25">
      <c r="AA2717" s="1"/>
      <c r="AB2717" s="1"/>
    </row>
    <row r="2718" spans="27:28" x14ac:dyDescent="0.25">
      <c r="AA2718" s="1"/>
      <c r="AB2718" s="1"/>
    </row>
    <row r="2719" spans="27:28" x14ac:dyDescent="0.25">
      <c r="AA2719" s="1"/>
      <c r="AB2719" s="1"/>
    </row>
    <row r="2720" spans="27:28" x14ac:dyDescent="0.25">
      <c r="AA2720" s="1"/>
      <c r="AB2720" s="1"/>
    </row>
    <row r="2721" spans="27:28" x14ac:dyDescent="0.25">
      <c r="AA2721" s="1"/>
      <c r="AB2721" s="1"/>
    </row>
    <row r="2722" spans="27:28" x14ac:dyDescent="0.25">
      <c r="AA2722" s="1"/>
      <c r="AB2722" s="1"/>
    </row>
    <row r="2723" spans="27:28" x14ac:dyDescent="0.25">
      <c r="AA2723" s="1"/>
      <c r="AB2723" s="1"/>
    </row>
    <row r="2724" spans="27:28" x14ac:dyDescent="0.25">
      <c r="AA2724" s="1"/>
      <c r="AB2724" s="1"/>
    </row>
    <row r="2725" spans="27:28" x14ac:dyDescent="0.25">
      <c r="AA2725" s="1"/>
      <c r="AB2725" s="1"/>
    </row>
    <row r="2726" spans="27:28" x14ac:dyDescent="0.25">
      <c r="AA2726" s="1"/>
      <c r="AB2726" s="1"/>
    </row>
    <row r="2727" spans="27:28" x14ac:dyDescent="0.25">
      <c r="AA2727" s="1"/>
      <c r="AB2727" s="1"/>
    </row>
    <row r="2728" spans="27:28" x14ac:dyDescent="0.25">
      <c r="AA2728" s="1"/>
      <c r="AB2728" s="1"/>
    </row>
    <row r="2729" spans="27:28" x14ac:dyDescent="0.25">
      <c r="AA2729" s="1"/>
      <c r="AB2729" s="1"/>
    </row>
    <row r="2730" spans="27:28" x14ac:dyDescent="0.25">
      <c r="AA2730" s="1"/>
      <c r="AB2730" s="1"/>
    </row>
    <row r="2731" spans="27:28" x14ac:dyDescent="0.25">
      <c r="AA2731" s="1"/>
      <c r="AB2731" s="1"/>
    </row>
    <row r="2732" spans="27:28" x14ac:dyDescent="0.25">
      <c r="AA2732" s="1"/>
      <c r="AB2732" s="1"/>
    </row>
    <row r="2733" spans="27:28" x14ac:dyDescent="0.25">
      <c r="AA2733" s="1"/>
      <c r="AB2733" s="1"/>
    </row>
    <row r="2734" spans="27:28" x14ac:dyDescent="0.25">
      <c r="AA2734" s="1"/>
      <c r="AB2734" s="1"/>
    </row>
    <row r="2735" spans="27:28" x14ac:dyDescent="0.25">
      <c r="AA2735" s="1"/>
      <c r="AB2735" s="1"/>
    </row>
    <row r="2736" spans="27:28" x14ac:dyDescent="0.25">
      <c r="AA2736" s="1"/>
      <c r="AB2736" s="1"/>
    </row>
    <row r="2737" spans="27:28" x14ac:dyDescent="0.25">
      <c r="AA2737" s="1"/>
      <c r="AB2737" s="1"/>
    </row>
    <row r="2738" spans="27:28" x14ac:dyDescent="0.25">
      <c r="AA2738" s="1"/>
      <c r="AB2738" s="1"/>
    </row>
    <row r="2739" spans="27:28" x14ac:dyDescent="0.25">
      <c r="AA2739" s="1"/>
      <c r="AB2739" s="1"/>
    </row>
    <row r="2740" spans="27:28" x14ac:dyDescent="0.25">
      <c r="AA2740" s="1"/>
      <c r="AB2740" s="1"/>
    </row>
    <row r="2741" spans="27:28" x14ac:dyDescent="0.25">
      <c r="AA2741" s="1"/>
      <c r="AB2741" s="1"/>
    </row>
    <row r="2742" spans="27:28" x14ac:dyDescent="0.25">
      <c r="AA2742" s="1"/>
      <c r="AB2742" s="1"/>
    </row>
    <row r="2743" spans="27:28" x14ac:dyDescent="0.25">
      <c r="AA2743" s="1"/>
      <c r="AB2743" s="1"/>
    </row>
    <row r="2744" spans="27:28" x14ac:dyDescent="0.25">
      <c r="AA2744" s="1"/>
      <c r="AB2744" s="1"/>
    </row>
    <row r="2745" spans="27:28" x14ac:dyDescent="0.25">
      <c r="AA2745" s="1"/>
      <c r="AB2745" s="1"/>
    </row>
    <row r="2746" spans="27:28" x14ac:dyDescent="0.25">
      <c r="AA2746" s="1"/>
      <c r="AB2746" s="1"/>
    </row>
    <row r="2747" spans="27:28" x14ac:dyDescent="0.25">
      <c r="AA2747" s="1"/>
      <c r="AB2747" s="1"/>
    </row>
    <row r="2748" spans="27:28" x14ac:dyDescent="0.25">
      <c r="AA2748" s="1"/>
      <c r="AB2748" s="1"/>
    </row>
    <row r="2749" spans="27:28" x14ac:dyDescent="0.25">
      <c r="AA2749" s="1"/>
      <c r="AB2749" s="1"/>
    </row>
    <row r="2750" spans="27:28" x14ac:dyDescent="0.25">
      <c r="AA2750" s="1"/>
      <c r="AB2750" s="1"/>
    </row>
    <row r="2751" spans="27:28" x14ac:dyDescent="0.25">
      <c r="AA2751" s="1"/>
      <c r="AB2751" s="1"/>
    </row>
    <row r="2752" spans="27:28" x14ac:dyDescent="0.25">
      <c r="AA2752" s="1"/>
      <c r="AB2752" s="1"/>
    </row>
    <row r="2753" spans="27:28" x14ac:dyDescent="0.25">
      <c r="AA2753" s="1"/>
      <c r="AB2753" s="1"/>
    </row>
    <row r="2754" spans="27:28" x14ac:dyDescent="0.25">
      <c r="AA2754" s="1"/>
      <c r="AB2754" s="1"/>
    </row>
    <row r="2755" spans="27:28" x14ac:dyDescent="0.25">
      <c r="AA2755" s="1"/>
      <c r="AB2755" s="1"/>
    </row>
    <row r="2756" spans="27:28" x14ac:dyDescent="0.25">
      <c r="AA2756" s="1"/>
      <c r="AB2756" s="1"/>
    </row>
    <row r="2757" spans="27:28" x14ac:dyDescent="0.25">
      <c r="AA2757" s="1"/>
      <c r="AB2757" s="1"/>
    </row>
    <row r="2758" spans="27:28" x14ac:dyDescent="0.25">
      <c r="AA2758" s="1"/>
      <c r="AB2758" s="1"/>
    </row>
    <row r="2759" spans="27:28" x14ac:dyDescent="0.25">
      <c r="AA2759" s="1"/>
      <c r="AB2759" s="1"/>
    </row>
    <row r="2760" spans="27:28" x14ac:dyDescent="0.25">
      <c r="AA2760" s="1"/>
      <c r="AB2760" s="1"/>
    </row>
    <row r="2761" spans="27:28" x14ac:dyDescent="0.25">
      <c r="AA2761" s="1"/>
      <c r="AB2761" s="1"/>
    </row>
    <row r="2762" spans="27:28" x14ac:dyDescent="0.25">
      <c r="AA2762" s="1"/>
      <c r="AB2762" s="1"/>
    </row>
    <row r="2763" spans="27:28" x14ac:dyDescent="0.25">
      <c r="AA2763" s="1"/>
      <c r="AB2763" s="1"/>
    </row>
    <row r="2764" spans="27:28" x14ac:dyDescent="0.25">
      <c r="AA2764" s="1"/>
      <c r="AB2764" s="1"/>
    </row>
    <row r="2765" spans="27:28" x14ac:dyDescent="0.25">
      <c r="AA2765" s="1"/>
      <c r="AB2765" s="1"/>
    </row>
    <row r="2766" spans="27:28" x14ac:dyDescent="0.25">
      <c r="AA2766" s="1"/>
      <c r="AB2766" s="1"/>
    </row>
    <row r="2767" spans="27:28" x14ac:dyDescent="0.25">
      <c r="AA2767" s="1"/>
      <c r="AB2767" s="1"/>
    </row>
    <row r="2768" spans="27:28" x14ac:dyDescent="0.25">
      <c r="AA2768" s="1"/>
      <c r="AB2768" s="1"/>
    </row>
    <row r="2769" spans="27:28" x14ac:dyDescent="0.25">
      <c r="AA2769" s="1"/>
      <c r="AB2769" s="1"/>
    </row>
    <row r="2770" spans="27:28" x14ac:dyDescent="0.25">
      <c r="AA2770" s="1"/>
      <c r="AB2770" s="1"/>
    </row>
    <row r="2771" spans="27:28" x14ac:dyDescent="0.25">
      <c r="AA2771" s="1"/>
      <c r="AB2771" s="1"/>
    </row>
    <row r="2772" spans="27:28" x14ac:dyDescent="0.25">
      <c r="AA2772" s="1"/>
      <c r="AB2772" s="1"/>
    </row>
    <row r="2773" spans="27:28" x14ac:dyDescent="0.25">
      <c r="AA2773" s="1"/>
      <c r="AB2773" s="1"/>
    </row>
    <row r="2774" spans="27:28" x14ac:dyDescent="0.25">
      <c r="AA2774" s="1"/>
      <c r="AB2774" s="1"/>
    </row>
    <row r="2775" spans="27:28" x14ac:dyDescent="0.25">
      <c r="AA2775" s="1"/>
      <c r="AB2775" s="1"/>
    </row>
    <row r="2776" spans="27:28" x14ac:dyDescent="0.25">
      <c r="AA2776" s="1"/>
      <c r="AB2776" s="1"/>
    </row>
    <row r="2777" spans="27:28" x14ac:dyDescent="0.25">
      <c r="AA2777" s="1"/>
      <c r="AB2777" s="1"/>
    </row>
    <row r="2778" spans="27:28" x14ac:dyDescent="0.25">
      <c r="AA2778" s="1"/>
      <c r="AB2778" s="1"/>
    </row>
    <row r="2779" spans="27:28" x14ac:dyDescent="0.25">
      <c r="AA2779" s="1"/>
      <c r="AB2779" s="1"/>
    </row>
    <row r="2780" spans="27:28" x14ac:dyDescent="0.25">
      <c r="AA2780" s="1"/>
      <c r="AB2780" s="1"/>
    </row>
    <row r="2781" spans="27:28" x14ac:dyDescent="0.25">
      <c r="AA2781" s="1"/>
      <c r="AB2781" s="1"/>
    </row>
    <row r="2782" spans="27:28" x14ac:dyDescent="0.25">
      <c r="AA2782" s="1"/>
      <c r="AB2782" s="1"/>
    </row>
    <row r="2783" spans="27:28" x14ac:dyDescent="0.25">
      <c r="AA2783" s="1"/>
      <c r="AB2783" s="1"/>
    </row>
    <row r="2784" spans="27:28" x14ac:dyDescent="0.25">
      <c r="AA2784" s="1"/>
      <c r="AB2784" s="1"/>
    </row>
    <row r="2785" spans="27:28" x14ac:dyDescent="0.25">
      <c r="AA2785" s="1"/>
      <c r="AB2785" s="1"/>
    </row>
    <row r="2786" spans="27:28" x14ac:dyDescent="0.25">
      <c r="AA2786" s="1"/>
      <c r="AB2786" s="1"/>
    </row>
    <row r="2787" spans="27:28" x14ac:dyDescent="0.25">
      <c r="AA2787" s="1"/>
      <c r="AB2787" s="1"/>
    </row>
    <row r="2788" spans="27:28" x14ac:dyDescent="0.25">
      <c r="AA2788" s="1"/>
      <c r="AB2788" s="1"/>
    </row>
    <row r="2789" spans="27:28" x14ac:dyDescent="0.25">
      <c r="AA2789" s="1"/>
      <c r="AB2789" s="1"/>
    </row>
    <row r="2790" spans="27:28" x14ac:dyDescent="0.25">
      <c r="AA2790" s="1"/>
      <c r="AB2790" s="1"/>
    </row>
    <row r="2791" spans="27:28" x14ac:dyDescent="0.25">
      <c r="AA2791" s="1"/>
      <c r="AB2791" s="1"/>
    </row>
    <row r="2792" spans="27:28" x14ac:dyDescent="0.25">
      <c r="AA2792" s="1"/>
      <c r="AB2792" s="1"/>
    </row>
    <row r="2793" spans="27:28" x14ac:dyDescent="0.25">
      <c r="AA2793" s="1"/>
      <c r="AB2793" s="1"/>
    </row>
    <row r="2794" spans="27:28" x14ac:dyDescent="0.25">
      <c r="AA2794" s="1"/>
      <c r="AB2794" s="1"/>
    </row>
    <row r="2795" spans="27:28" x14ac:dyDescent="0.25">
      <c r="AA2795" s="1"/>
      <c r="AB2795" s="1"/>
    </row>
    <row r="2796" spans="27:28" x14ac:dyDescent="0.25">
      <c r="AA2796" s="1"/>
      <c r="AB2796" s="1"/>
    </row>
    <row r="2797" spans="27:28" x14ac:dyDescent="0.25">
      <c r="AA2797" s="1"/>
      <c r="AB2797" s="1"/>
    </row>
    <row r="2798" spans="27:28" x14ac:dyDescent="0.25">
      <c r="AA2798" s="1"/>
      <c r="AB2798" s="1"/>
    </row>
    <row r="2799" spans="27:28" x14ac:dyDescent="0.25">
      <c r="AA2799" s="1"/>
      <c r="AB2799" s="1"/>
    </row>
    <row r="2800" spans="27:28" x14ac:dyDescent="0.25">
      <c r="AA2800" s="1"/>
      <c r="AB2800" s="1"/>
    </row>
    <row r="2801" spans="27:28" x14ac:dyDescent="0.25">
      <c r="AA2801" s="1"/>
      <c r="AB2801" s="1"/>
    </row>
    <row r="2802" spans="27:28" x14ac:dyDescent="0.25">
      <c r="AA2802" s="1"/>
      <c r="AB2802" s="1"/>
    </row>
    <row r="2803" spans="27:28" x14ac:dyDescent="0.25">
      <c r="AA2803" s="1"/>
      <c r="AB2803" s="1"/>
    </row>
    <row r="2804" spans="27:28" x14ac:dyDescent="0.25">
      <c r="AA2804" s="1"/>
      <c r="AB2804" s="1"/>
    </row>
    <row r="2805" spans="27:28" x14ac:dyDescent="0.25">
      <c r="AA2805" s="1"/>
      <c r="AB2805" s="1"/>
    </row>
    <row r="2806" spans="27:28" x14ac:dyDescent="0.25">
      <c r="AA2806" s="1"/>
      <c r="AB2806" s="1"/>
    </row>
    <row r="2807" spans="27:28" x14ac:dyDescent="0.25">
      <c r="AA2807" s="1"/>
      <c r="AB2807" s="1"/>
    </row>
    <row r="2808" spans="27:28" x14ac:dyDescent="0.25">
      <c r="AA2808" s="1"/>
      <c r="AB2808" s="1"/>
    </row>
    <row r="2809" spans="27:28" x14ac:dyDescent="0.25">
      <c r="AA2809" s="1"/>
      <c r="AB2809" s="1"/>
    </row>
    <row r="2810" spans="27:28" x14ac:dyDescent="0.25">
      <c r="AA2810" s="1"/>
      <c r="AB2810" s="1"/>
    </row>
    <row r="2811" spans="27:28" x14ac:dyDescent="0.25">
      <c r="AA2811" s="1"/>
      <c r="AB2811" s="1"/>
    </row>
    <row r="2812" spans="27:28" x14ac:dyDescent="0.25">
      <c r="AA2812" s="1"/>
      <c r="AB2812" s="1"/>
    </row>
    <row r="2813" spans="27:28" x14ac:dyDescent="0.25">
      <c r="AA2813" s="1"/>
      <c r="AB2813" s="1"/>
    </row>
    <row r="2814" spans="27:28" x14ac:dyDescent="0.25">
      <c r="AA2814" s="1"/>
      <c r="AB2814" s="1"/>
    </row>
    <row r="2815" spans="27:28" x14ac:dyDescent="0.25">
      <c r="AA2815" s="1"/>
      <c r="AB2815" s="1"/>
    </row>
    <row r="2816" spans="27:28" x14ac:dyDescent="0.25">
      <c r="AA2816" s="1"/>
      <c r="AB2816" s="1"/>
    </row>
    <row r="2817" spans="27:28" x14ac:dyDescent="0.25">
      <c r="AA2817" s="1"/>
      <c r="AB2817" s="1"/>
    </row>
    <row r="2818" spans="27:28" x14ac:dyDescent="0.25">
      <c r="AA2818" s="1"/>
      <c r="AB2818" s="1"/>
    </row>
    <row r="2819" spans="27:28" x14ac:dyDescent="0.25">
      <c r="AA2819" s="1"/>
      <c r="AB2819" s="1"/>
    </row>
    <row r="2820" spans="27:28" x14ac:dyDescent="0.25">
      <c r="AA2820" s="1"/>
      <c r="AB2820" s="1"/>
    </row>
    <row r="2821" spans="27:28" x14ac:dyDescent="0.25">
      <c r="AA2821" s="1"/>
      <c r="AB2821" s="1"/>
    </row>
    <row r="2822" spans="27:28" x14ac:dyDescent="0.25">
      <c r="AA2822" s="1"/>
      <c r="AB2822" s="1"/>
    </row>
    <row r="2823" spans="27:28" x14ac:dyDescent="0.25">
      <c r="AA2823" s="1"/>
      <c r="AB2823" s="1"/>
    </row>
    <row r="2824" spans="27:28" x14ac:dyDescent="0.25">
      <c r="AA2824" s="1"/>
      <c r="AB2824" s="1"/>
    </row>
    <row r="2825" spans="27:28" x14ac:dyDescent="0.25">
      <c r="AA2825" s="1"/>
      <c r="AB2825" s="1"/>
    </row>
    <row r="2826" spans="27:28" x14ac:dyDescent="0.25">
      <c r="AA2826" s="1"/>
      <c r="AB2826" s="1"/>
    </row>
    <row r="2827" spans="27:28" x14ac:dyDescent="0.25">
      <c r="AA2827" s="1"/>
      <c r="AB2827" s="1"/>
    </row>
    <row r="2828" spans="27:28" x14ac:dyDescent="0.25">
      <c r="AA2828" s="1"/>
      <c r="AB2828" s="1"/>
    </row>
    <row r="2829" spans="27:28" x14ac:dyDescent="0.25">
      <c r="AA2829" s="1"/>
      <c r="AB2829" s="1"/>
    </row>
    <row r="2830" spans="27:28" x14ac:dyDescent="0.25">
      <c r="AA2830" s="1"/>
      <c r="AB2830" s="1"/>
    </row>
    <row r="2831" spans="27:28" x14ac:dyDescent="0.25">
      <c r="AA2831" s="1"/>
      <c r="AB2831" s="1"/>
    </row>
    <row r="2832" spans="27:28" x14ac:dyDescent="0.25">
      <c r="AA2832" s="1"/>
      <c r="AB2832" s="1"/>
    </row>
    <row r="2833" spans="27:28" x14ac:dyDescent="0.25">
      <c r="AA2833" s="1"/>
      <c r="AB2833" s="1"/>
    </row>
    <row r="2834" spans="27:28" x14ac:dyDescent="0.25">
      <c r="AA2834" s="1"/>
      <c r="AB2834" s="1"/>
    </row>
    <row r="2835" spans="27:28" x14ac:dyDescent="0.25">
      <c r="AA2835" s="1"/>
      <c r="AB2835" s="1"/>
    </row>
    <row r="2836" spans="27:28" x14ac:dyDescent="0.25">
      <c r="AA2836" s="1"/>
      <c r="AB2836" s="1"/>
    </row>
    <row r="2837" spans="27:28" x14ac:dyDescent="0.25">
      <c r="AA2837" s="1"/>
      <c r="AB2837" s="1"/>
    </row>
    <row r="2838" spans="27:28" x14ac:dyDescent="0.25">
      <c r="AA2838" s="1"/>
      <c r="AB2838" s="1"/>
    </row>
    <row r="2839" spans="27:28" x14ac:dyDescent="0.25">
      <c r="AA2839" s="1"/>
      <c r="AB2839" s="1"/>
    </row>
    <row r="2840" spans="27:28" x14ac:dyDescent="0.25">
      <c r="AA2840" s="1"/>
      <c r="AB2840" s="1"/>
    </row>
    <row r="2841" spans="27:28" x14ac:dyDescent="0.25">
      <c r="AA2841" s="1"/>
      <c r="AB2841" s="1"/>
    </row>
    <row r="2842" spans="27:28" x14ac:dyDescent="0.25">
      <c r="AA2842" s="1"/>
      <c r="AB2842" s="1"/>
    </row>
    <row r="2843" spans="27:28" x14ac:dyDescent="0.25">
      <c r="AA2843" s="1"/>
      <c r="AB2843" s="1"/>
    </row>
    <row r="2844" spans="27:28" x14ac:dyDescent="0.25">
      <c r="AA2844" s="1"/>
      <c r="AB2844" s="1"/>
    </row>
    <row r="2845" spans="27:28" x14ac:dyDescent="0.25">
      <c r="AA2845" s="1"/>
      <c r="AB2845" s="1"/>
    </row>
    <row r="2846" spans="27:28" x14ac:dyDescent="0.25">
      <c r="AA2846" s="1"/>
      <c r="AB2846" s="1"/>
    </row>
    <row r="2847" spans="27:28" x14ac:dyDescent="0.25">
      <c r="AA2847" s="1"/>
      <c r="AB2847" s="1"/>
    </row>
    <row r="2848" spans="27:28" x14ac:dyDescent="0.25">
      <c r="AA2848" s="1"/>
      <c r="AB2848" s="1"/>
    </row>
    <row r="2849" spans="27:28" x14ac:dyDescent="0.25">
      <c r="AA2849" s="1"/>
      <c r="AB2849" s="1"/>
    </row>
    <row r="2850" spans="27:28" x14ac:dyDescent="0.25">
      <c r="AA2850" s="1"/>
      <c r="AB2850" s="1"/>
    </row>
    <row r="2851" spans="27:28" x14ac:dyDescent="0.25">
      <c r="AA2851" s="1"/>
      <c r="AB2851" s="1"/>
    </row>
    <row r="2852" spans="27:28" x14ac:dyDescent="0.25">
      <c r="AA2852" s="1"/>
      <c r="AB2852" s="1"/>
    </row>
    <row r="2853" spans="27:28" x14ac:dyDescent="0.25">
      <c r="AA2853" s="1"/>
      <c r="AB2853" s="1"/>
    </row>
    <row r="2854" spans="27:28" x14ac:dyDescent="0.25">
      <c r="AA2854" s="1"/>
      <c r="AB2854" s="1"/>
    </row>
    <row r="2855" spans="27:28" x14ac:dyDescent="0.25">
      <c r="AA2855" s="1"/>
      <c r="AB2855" s="1"/>
    </row>
    <row r="2856" spans="27:28" x14ac:dyDescent="0.25">
      <c r="AA2856" s="1"/>
      <c r="AB2856" s="1"/>
    </row>
    <row r="2857" spans="27:28" x14ac:dyDescent="0.25">
      <c r="AA2857" s="1"/>
      <c r="AB2857" s="1"/>
    </row>
    <row r="2858" spans="27:28" x14ac:dyDescent="0.25">
      <c r="AA2858" s="1"/>
      <c r="AB2858" s="1"/>
    </row>
    <row r="2859" spans="27:28" x14ac:dyDescent="0.25">
      <c r="AA2859" s="1"/>
      <c r="AB2859" s="1"/>
    </row>
    <row r="2860" spans="27:28" x14ac:dyDescent="0.25">
      <c r="AA2860" s="1"/>
      <c r="AB2860" s="1"/>
    </row>
    <row r="2861" spans="27:28" x14ac:dyDescent="0.25">
      <c r="AA2861" s="1"/>
      <c r="AB2861" s="1"/>
    </row>
    <row r="2862" spans="27:28" x14ac:dyDescent="0.25">
      <c r="AA2862" s="1"/>
      <c r="AB2862" s="1"/>
    </row>
    <row r="2863" spans="27:28" x14ac:dyDescent="0.25">
      <c r="AA2863" s="1"/>
      <c r="AB2863" s="1"/>
    </row>
    <row r="2864" spans="27:28" x14ac:dyDescent="0.25">
      <c r="AA2864" s="1"/>
      <c r="AB2864" s="1"/>
    </row>
    <row r="2865" spans="27:28" x14ac:dyDescent="0.25">
      <c r="AA2865" s="1"/>
      <c r="AB2865" s="1"/>
    </row>
    <row r="2866" spans="27:28" x14ac:dyDescent="0.25">
      <c r="AA2866" s="1"/>
      <c r="AB2866" s="1"/>
    </row>
    <row r="2867" spans="27:28" x14ac:dyDescent="0.25">
      <c r="AA2867" s="1"/>
      <c r="AB2867" s="1"/>
    </row>
    <row r="2868" spans="27:28" x14ac:dyDescent="0.25">
      <c r="AA2868" s="1"/>
      <c r="AB2868" s="1"/>
    </row>
    <row r="2869" spans="27:28" x14ac:dyDescent="0.25">
      <c r="AA2869" s="1"/>
      <c r="AB2869" s="1"/>
    </row>
    <row r="2870" spans="27:28" x14ac:dyDescent="0.25">
      <c r="AA2870" s="1"/>
      <c r="AB2870" s="1"/>
    </row>
    <row r="2871" spans="27:28" x14ac:dyDescent="0.25">
      <c r="AA2871" s="1"/>
      <c r="AB2871" s="1"/>
    </row>
    <row r="2872" spans="27:28" x14ac:dyDescent="0.25">
      <c r="AA2872" s="1"/>
      <c r="AB2872" s="1"/>
    </row>
    <row r="2873" spans="27:28" x14ac:dyDescent="0.25">
      <c r="AA2873" s="1"/>
      <c r="AB2873" s="1"/>
    </row>
    <row r="2874" spans="27:28" x14ac:dyDescent="0.25">
      <c r="AA2874" s="1"/>
      <c r="AB2874" s="1"/>
    </row>
    <row r="2875" spans="27:28" x14ac:dyDescent="0.25">
      <c r="AA2875" s="1"/>
      <c r="AB2875" s="1"/>
    </row>
    <row r="2876" spans="27:28" x14ac:dyDescent="0.25">
      <c r="AA2876" s="1"/>
      <c r="AB2876" s="1"/>
    </row>
    <row r="2877" spans="27:28" x14ac:dyDescent="0.25">
      <c r="AA2877" s="1"/>
      <c r="AB2877" s="1"/>
    </row>
    <row r="2878" spans="27:28" x14ac:dyDescent="0.25">
      <c r="AA2878" s="1"/>
      <c r="AB2878" s="1"/>
    </row>
    <row r="2879" spans="27:28" x14ac:dyDescent="0.25">
      <c r="AA2879" s="1"/>
      <c r="AB2879" s="1"/>
    </row>
    <row r="2880" spans="27:28" x14ac:dyDescent="0.25">
      <c r="AA2880" s="1"/>
      <c r="AB2880" s="1"/>
    </row>
    <row r="2881" spans="27:28" x14ac:dyDescent="0.25">
      <c r="AA2881" s="1"/>
      <c r="AB2881" s="1"/>
    </row>
    <row r="2882" spans="27:28" x14ac:dyDescent="0.25">
      <c r="AA2882" s="1"/>
      <c r="AB2882" s="1"/>
    </row>
    <row r="2883" spans="27:28" x14ac:dyDescent="0.25">
      <c r="AA2883" s="1"/>
      <c r="AB2883" s="1"/>
    </row>
    <row r="2884" spans="27:28" x14ac:dyDescent="0.25">
      <c r="AA2884" s="1"/>
      <c r="AB2884" s="1"/>
    </row>
    <row r="2885" spans="27:28" x14ac:dyDescent="0.25">
      <c r="AA2885" s="1"/>
      <c r="AB2885" s="1"/>
    </row>
    <row r="2886" spans="27:28" x14ac:dyDescent="0.25">
      <c r="AA2886" s="1"/>
      <c r="AB2886" s="1"/>
    </row>
    <row r="2887" spans="27:28" x14ac:dyDescent="0.25">
      <c r="AA2887" s="1"/>
      <c r="AB2887" s="1"/>
    </row>
    <row r="2888" spans="27:28" x14ac:dyDescent="0.25">
      <c r="AA2888" s="1"/>
      <c r="AB2888" s="1"/>
    </row>
    <row r="2889" spans="27:28" x14ac:dyDescent="0.25">
      <c r="AA2889" s="1"/>
      <c r="AB2889" s="1"/>
    </row>
    <row r="2890" spans="27:28" x14ac:dyDescent="0.25">
      <c r="AA2890" s="1"/>
      <c r="AB2890" s="1"/>
    </row>
    <row r="2891" spans="27:28" x14ac:dyDescent="0.25">
      <c r="AA2891" s="1"/>
      <c r="AB2891" s="1"/>
    </row>
    <row r="2892" spans="27:28" x14ac:dyDescent="0.25">
      <c r="AA2892" s="1"/>
      <c r="AB2892" s="1"/>
    </row>
    <row r="2893" spans="27:28" x14ac:dyDescent="0.25">
      <c r="AA2893" s="1"/>
      <c r="AB2893" s="1"/>
    </row>
    <row r="2894" spans="27:28" x14ac:dyDescent="0.25">
      <c r="AA2894" s="1"/>
      <c r="AB2894" s="1"/>
    </row>
    <row r="2895" spans="27:28" x14ac:dyDescent="0.25">
      <c r="AA2895" s="1"/>
      <c r="AB2895" s="1"/>
    </row>
    <row r="2896" spans="27:28" x14ac:dyDescent="0.25">
      <c r="AA2896" s="1"/>
      <c r="AB2896" s="1"/>
    </row>
    <row r="2897" spans="27:28" x14ac:dyDescent="0.25">
      <c r="AA2897" s="1"/>
      <c r="AB2897" s="1"/>
    </row>
    <row r="2898" spans="27:28" x14ac:dyDescent="0.25">
      <c r="AA2898" s="1"/>
      <c r="AB2898" s="1"/>
    </row>
    <row r="2899" spans="27:28" x14ac:dyDescent="0.25">
      <c r="AA2899" s="1"/>
      <c r="AB2899" s="1"/>
    </row>
    <row r="2900" spans="27:28" x14ac:dyDescent="0.25">
      <c r="AA2900" s="1"/>
      <c r="AB2900" s="1"/>
    </row>
    <row r="2901" spans="27:28" x14ac:dyDescent="0.25">
      <c r="AA2901" s="1"/>
      <c r="AB2901" s="1"/>
    </row>
    <row r="2902" spans="27:28" x14ac:dyDescent="0.25">
      <c r="AA2902" s="1"/>
      <c r="AB2902" s="1"/>
    </row>
    <row r="2903" spans="27:28" x14ac:dyDescent="0.25">
      <c r="AA2903" s="1"/>
      <c r="AB2903" s="1"/>
    </row>
    <row r="2904" spans="27:28" x14ac:dyDescent="0.25">
      <c r="AA2904" s="1"/>
      <c r="AB2904" s="1"/>
    </row>
    <row r="2905" spans="27:28" x14ac:dyDescent="0.25">
      <c r="AA2905" s="1"/>
      <c r="AB2905" s="1"/>
    </row>
    <row r="2906" spans="27:28" x14ac:dyDescent="0.25">
      <c r="AA2906" s="1"/>
      <c r="AB2906" s="1"/>
    </row>
    <row r="2907" spans="27:28" x14ac:dyDescent="0.25">
      <c r="AA2907" s="1"/>
      <c r="AB2907" s="1"/>
    </row>
    <row r="2908" spans="27:28" x14ac:dyDescent="0.25">
      <c r="AA2908" s="1"/>
      <c r="AB2908" s="1"/>
    </row>
    <row r="2909" spans="27:28" x14ac:dyDescent="0.25">
      <c r="AA2909" s="1"/>
      <c r="AB2909" s="1"/>
    </row>
    <row r="2910" spans="27:28" x14ac:dyDescent="0.25">
      <c r="AA2910" s="1"/>
      <c r="AB2910" s="1"/>
    </row>
    <row r="2911" spans="27:28" x14ac:dyDescent="0.25">
      <c r="AA2911" s="1"/>
      <c r="AB2911" s="1"/>
    </row>
    <row r="2912" spans="27:28" x14ac:dyDescent="0.25">
      <c r="AA2912" s="1"/>
      <c r="AB2912" s="1"/>
    </row>
    <row r="2913" spans="27:28" x14ac:dyDescent="0.25">
      <c r="AA2913" s="1"/>
      <c r="AB2913" s="1"/>
    </row>
    <row r="2914" spans="27:28" x14ac:dyDescent="0.25">
      <c r="AA2914" s="1"/>
      <c r="AB2914" s="1"/>
    </row>
    <row r="2915" spans="27:28" x14ac:dyDescent="0.25">
      <c r="AA2915" s="1"/>
      <c r="AB2915" s="1"/>
    </row>
    <row r="2916" spans="27:28" x14ac:dyDescent="0.25">
      <c r="AA2916" s="1"/>
      <c r="AB2916" s="1"/>
    </row>
    <row r="2917" spans="27:28" x14ac:dyDescent="0.25">
      <c r="AA2917" s="1"/>
      <c r="AB2917" s="1"/>
    </row>
    <row r="2918" spans="27:28" x14ac:dyDescent="0.25">
      <c r="AA2918" s="1"/>
      <c r="AB2918" s="1"/>
    </row>
    <row r="2919" spans="27:28" x14ac:dyDescent="0.25">
      <c r="AA2919" s="1"/>
      <c r="AB2919" s="1"/>
    </row>
    <row r="2920" spans="27:28" x14ac:dyDescent="0.25">
      <c r="AA2920" s="1"/>
      <c r="AB2920" s="1"/>
    </row>
    <row r="2921" spans="27:28" x14ac:dyDescent="0.25">
      <c r="AA2921" s="1"/>
      <c r="AB2921" s="1"/>
    </row>
    <row r="2922" spans="27:28" x14ac:dyDescent="0.25">
      <c r="AA2922" s="1"/>
      <c r="AB2922" s="1"/>
    </row>
    <row r="2923" spans="27:28" x14ac:dyDescent="0.25">
      <c r="AA2923" s="1"/>
      <c r="AB2923" s="1"/>
    </row>
    <row r="2924" spans="27:28" x14ac:dyDescent="0.25">
      <c r="AA2924" s="1"/>
      <c r="AB2924" s="1"/>
    </row>
    <row r="2925" spans="27:28" x14ac:dyDescent="0.25">
      <c r="AA2925" s="1"/>
      <c r="AB2925" s="1"/>
    </row>
    <row r="2926" spans="27:28" x14ac:dyDescent="0.25">
      <c r="AA2926" s="1"/>
      <c r="AB2926" s="1"/>
    </row>
    <row r="2927" spans="27:28" x14ac:dyDescent="0.25">
      <c r="AA2927" s="1"/>
      <c r="AB2927" s="1"/>
    </row>
    <row r="2928" spans="27:28" x14ac:dyDescent="0.25">
      <c r="AA2928" s="1"/>
      <c r="AB2928" s="1"/>
    </row>
    <row r="2929" spans="27:28" x14ac:dyDescent="0.25">
      <c r="AA2929" s="1"/>
      <c r="AB2929" s="1"/>
    </row>
    <row r="2930" spans="27:28" x14ac:dyDescent="0.25">
      <c r="AA2930" s="1"/>
      <c r="AB2930" s="1"/>
    </row>
    <row r="2931" spans="27:28" x14ac:dyDescent="0.25">
      <c r="AA2931" s="1"/>
      <c r="AB2931" s="1"/>
    </row>
    <row r="2932" spans="27:28" x14ac:dyDescent="0.25">
      <c r="AA2932" s="1"/>
      <c r="AB2932" s="1"/>
    </row>
    <row r="2933" spans="27:28" x14ac:dyDescent="0.25">
      <c r="AA2933" s="1"/>
      <c r="AB2933" s="1"/>
    </row>
    <row r="2934" spans="27:28" x14ac:dyDescent="0.25">
      <c r="AA2934" s="1"/>
      <c r="AB2934" s="1"/>
    </row>
    <row r="2935" spans="27:28" x14ac:dyDescent="0.25">
      <c r="AA2935" s="1"/>
      <c r="AB2935" s="1"/>
    </row>
    <row r="2936" spans="27:28" x14ac:dyDescent="0.25">
      <c r="AA2936" s="1"/>
      <c r="AB2936" s="1"/>
    </row>
    <row r="2937" spans="27:28" x14ac:dyDescent="0.25">
      <c r="AA2937" s="1"/>
      <c r="AB2937" s="1"/>
    </row>
    <row r="2938" spans="27:28" x14ac:dyDescent="0.25">
      <c r="AA2938" s="1"/>
      <c r="AB2938" s="1"/>
    </row>
    <row r="2939" spans="27:28" x14ac:dyDescent="0.25">
      <c r="AA2939" s="1"/>
      <c r="AB2939" s="1"/>
    </row>
    <row r="2940" spans="27:28" x14ac:dyDescent="0.25">
      <c r="AA2940" s="1"/>
      <c r="AB2940" s="1"/>
    </row>
    <row r="2941" spans="27:28" x14ac:dyDescent="0.25">
      <c r="AA2941" s="1"/>
      <c r="AB2941" s="1"/>
    </row>
    <row r="2942" spans="27:28" x14ac:dyDescent="0.25">
      <c r="AA2942" s="1"/>
      <c r="AB2942" s="1"/>
    </row>
    <row r="2943" spans="27:28" x14ac:dyDescent="0.25">
      <c r="AA2943" s="1"/>
      <c r="AB2943" s="1"/>
    </row>
    <row r="2944" spans="27:28" x14ac:dyDescent="0.25">
      <c r="AA2944" s="1"/>
      <c r="AB2944" s="1"/>
    </row>
    <row r="2945" spans="27:28" x14ac:dyDescent="0.25">
      <c r="AA2945" s="1"/>
      <c r="AB2945" s="1"/>
    </row>
    <row r="2946" spans="27:28" x14ac:dyDescent="0.25">
      <c r="AA2946" s="1"/>
      <c r="AB2946" s="1"/>
    </row>
    <row r="2947" spans="27:28" x14ac:dyDescent="0.25">
      <c r="AA2947" s="1"/>
      <c r="AB2947" s="1"/>
    </row>
    <row r="2948" spans="27:28" x14ac:dyDescent="0.25">
      <c r="AA2948" s="1"/>
      <c r="AB2948" s="1"/>
    </row>
    <row r="2949" spans="27:28" x14ac:dyDescent="0.25">
      <c r="AA2949" s="1"/>
      <c r="AB2949" s="1"/>
    </row>
    <row r="2950" spans="27:28" x14ac:dyDescent="0.25">
      <c r="AA2950" s="1"/>
      <c r="AB2950" s="1"/>
    </row>
    <row r="2951" spans="27:28" x14ac:dyDescent="0.25">
      <c r="AA2951" s="1"/>
      <c r="AB2951" s="1"/>
    </row>
    <row r="2952" spans="27:28" x14ac:dyDescent="0.25">
      <c r="AA2952" s="1"/>
      <c r="AB2952" s="1"/>
    </row>
    <row r="2953" spans="27:28" x14ac:dyDescent="0.25">
      <c r="AA2953" s="1"/>
      <c r="AB2953" s="1"/>
    </row>
    <row r="2954" spans="27:28" x14ac:dyDescent="0.25">
      <c r="AA2954" s="1"/>
      <c r="AB2954" s="1"/>
    </row>
    <row r="2955" spans="27:28" x14ac:dyDescent="0.25">
      <c r="AA2955" s="1"/>
      <c r="AB2955" s="1"/>
    </row>
    <row r="2956" spans="27:28" x14ac:dyDescent="0.25">
      <c r="AA2956" s="1"/>
      <c r="AB2956" s="1"/>
    </row>
    <row r="2957" spans="27:28" x14ac:dyDescent="0.25">
      <c r="AA2957" s="1"/>
      <c r="AB2957" s="1"/>
    </row>
    <row r="2958" spans="27:28" x14ac:dyDescent="0.25">
      <c r="AA2958" s="1"/>
      <c r="AB2958" s="1"/>
    </row>
    <row r="2959" spans="27:28" x14ac:dyDescent="0.25">
      <c r="AA2959" s="1"/>
      <c r="AB2959" s="1"/>
    </row>
    <row r="2960" spans="27:28" x14ac:dyDescent="0.25">
      <c r="AA2960" s="1"/>
      <c r="AB2960" s="1"/>
    </row>
    <row r="2961" spans="27:28" x14ac:dyDescent="0.25">
      <c r="AA2961" s="1"/>
      <c r="AB2961" s="1"/>
    </row>
    <row r="2962" spans="27:28" x14ac:dyDescent="0.25">
      <c r="AA2962" s="1"/>
      <c r="AB2962" s="1"/>
    </row>
    <row r="2963" spans="27:28" x14ac:dyDescent="0.25">
      <c r="AA2963" s="1"/>
      <c r="AB2963" s="1"/>
    </row>
    <row r="2964" spans="27:28" x14ac:dyDescent="0.25">
      <c r="AA2964" s="1"/>
      <c r="AB2964" s="1"/>
    </row>
    <row r="2965" spans="27:28" x14ac:dyDescent="0.25">
      <c r="AA2965" s="1"/>
      <c r="AB2965" s="1"/>
    </row>
    <row r="2966" spans="27:28" x14ac:dyDescent="0.25">
      <c r="AA2966" s="1"/>
      <c r="AB2966" s="1"/>
    </row>
    <row r="2967" spans="27:28" x14ac:dyDescent="0.25">
      <c r="AA2967" s="1"/>
      <c r="AB2967" s="1"/>
    </row>
    <row r="2968" spans="27:28" x14ac:dyDescent="0.25">
      <c r="AA2968" s="1"/>
      <c r="AB2968" s="1"/>
    </row>
    <row r="2969" spans="27:28" x14ac:dyDescent="0.25">
      <c r="AA2969" s="1"/>
      <c r="AB2969" s="1"/>
    </row>
    <row r="2970" spans="27:28" x14ac:dyDescent="0.25">
      <c r="AA2970" s="1"/>
      <c r="AB2970" s="1"/>
    </row>
    <row r="2971" spans="27:28" x14ac:dyDescent="0.25">
      <c r="AA2971" s="1"/>
      <c r="AB2971" s="1"/>
    </row>
    <row r="2972" spans="27:28" x14ac:dyDescent="0.25">
      <c r="AA2972" s="1"/>
      <c r="AB2972" s="1"/>
    </row>
    <row r="2973" spans="27:28" x14ac:dyDescent="0.25">
      <c r="AA2973" s="1"/>
      <c r="AB2973" s="1"/>
    </row>
    <row r="2974" spans="27:28" x14ac:dyDescent="0.25">
      <c r="AA2974" s="1"/>
      <c r="AB2974" s="1"/>
    </row>
    <row r="2975" spans="27:28" x14ac:dyDescent="0.25">
      <c r="AA2975" s="1"/>
      <c r="AB2975" s="1"/>
    </row>
    <row r="2976" spans="27:28" x14ac:dyDescent="0.25">
      <c r="AA2976" s="1"/>
      <c r="AB2976" s="1"/>
    </row>
    <row r="2977" spans="27:28" x14ac:dyDescent="0.25">
      <c r="AA2977" s="1"/>
      <c r="AB2977" s="1"/>
    </row>
    <row r="2978" spans="27:28" x14ac:dyDescent="0.25">
      <c r="AA2978" s="1"/>
      <c r="AB2978" s="1"/>
    </row>
    <row r="2979" spans="27:28" x14ac:dyDescent="0.25">
      <c r="AA2979" s="1"/>
      <c r="AB2979" s="1"/>
    </row>
    <row r="2980" spans="27:28" x14ac:dyDescent="0.25">
      <c r="AA2980" s="1"/>
      <c r="AB2980" s="1"/>
    </row>
    <row r="2981" spans="27:28" x14ac:dyDescent="0.25">
      <c r="AA2981" s="1"/>
      <c r="AB2981" s="1"/>
    </row>
    <row r="2982" spans="27:28" x14ac:dyDescent="0.25">
      <c r="AA2982" s="1"/>
      <c r="AB2982" s="1"/>
    </row>
    <row r="2983" spans="27:28" x14ac:dyDescent="0.25">
      <c r="AA2983" s="1"/>
      <c r="AB2983" s="1"/>
    </row>
    <row r="2984" spans="27:28" x14ac:dyDescent="0.25">
      <c r="AA2984" s="1"/>
      <c r="AB2984" s="1"/>
    </row>
    <row r="2985" spans="27:28" x14ac:dyDescent="0.25">
      <c r="AA2985" s="1"/>
      <c r="AB2985" s="1"/>
    </row>
    <row r="2986" spans="27:28" x14ac:dyDescent="0.25">
      <c r="AA2986" s="1"/>
      <c r="AB2986" s="1"/>
    </row>
    <row r="2987" spans="27:28" x14ac:dyDescent="0.25">
      <c r="AA2987" s="1"/>
      <c r="AB2987" s="1"/>
    </row>
    <row r="2988" spans="27:28" x14ac:dyDescent="0.25">
      <c r="AA2988" s="1"/>
      <c r="AB2988" s="1"/>
    </row>
    <row r="2989" spans="27:28" x14ac:dyDescent="0.25">
      <c r="AA2989" s="1"/>
      <c r="AB2989" s="1"/>
    </row>
    <row r="2990" spans="27:28" x14ac:dyDescent="0.25">
      <c r="AA2990" s="1"/>
      <c r="AB2990" s="1"/>
    </row>
    <row r="2991" spans="27:28" x14ac:dyDescent="0.25">
      <c r="AA2991" s="1"/>
      <c r="AB2991" s="1"/>
    </row>
    <row r="2992" spans="27:28" x14ac:dyDescent="0.25">
      <c r="AA2992" s="1"/>
      <c r="AB2992" s="1"/>
    </row>
    <row r="2993" spans="27:28" x14ac:dyDescent="0.25">
      <c r="AA2993" s="1"/>
      <c r="AB2993" s="1"/>
    </row>
    <row r="2994" spans="27:28" x14ac:dyDescent="0.25">
      <c r="AA2994" s="1"/>
      <c r="AB2994" s="1"/>
    </row>
    <row r="2995" spans="27:28" x14ac:dyDescent="0.25">
      <c r="AA2995" s="1"/>
      <c r="AB2995" s="1"/>
    </row>
    <row r="2996" spans="27:28" x14ac:dyDescent="0.25">
      <c r="AA2996" s="1"/>
      <c r="AB2996" s="1"/>
    </row>
    <row r="2997" spans="27:28" x14ac:dyDescent="0.25">
      <c r="AA2997" s="1"/>
      <c r="AB2997" s="1"/>
    </row>
    <row r="2998" spans="27:28" x14ac:dyDescent="0.25">
      <c r="AA2998" s="1"/>
      <c r="AB2998" s="1"/>
    </row>
    <row r="2999" spans="27:28" x14ac:dyDescent="0.25">
      <c r="AA2999" s="1"/>
      <c r="AB2999" s="1"/>
    </row>
    <row r="3000" spans="27:28" x14ac:dyDescent="0.25">
      <c r="AA3000" s="1"/>
      <c r="AB3000" s="1"/>
    </row>
    <row r="3001" spans="27:28" x14ac:dyDescent="0.25">
      <c r="AA3001" s="1"/>
      <c r="AB3001" s="1"/>
    </row>
    <row r="3002" spans="27:28" x14ac:dyDescent="0.25">
      <c r="AA3002" s="1"/>
      <c r="AB3002" s="1"/>
    </row>
    <row r="3003" spans="27:28" x14ac:dyDescent="0.25">
      <c r="AA3003" s="1"/>
      <c r="AB3003" s="1"/>
    </row>
    <row r="3004" spans="27:28" x14ac:dyDescent="0.25">
      <c r="AA3004" s="1"/>
      <c r="AB3004" s="1"/>
    </row>
    <row r="3005" spans="27:28" x14ac:dyDescent="0.25">
      <c r="AA3005" s="1"/>
      <c r="AB3005" s="1"/>
    </row>
    <row r="3006" spans="27:28" x14ac:dyDescent="0.25">
      <c r="AA3006" s="1"/>
      <c r="AB3006" s="1"/>
    </row>
    <row r="3007" spans="27:28" x14ac:dyDescent="0.25">
      <c r="AA3007" s="1"/>
      <c r="AB3007" s="1"/>
    </row>
    <row r="3008" spans="27:28" x14ac:dyDescent="0.25">
      <c r="AA3008" s="1"/>
      <c r="AB3008" s="1"/>
    </row>
    <row r="3009" spans="27:28" x14ac:dyDescent="0.25">
      <c r="AA3009" s="1"/>
      <c r="AB3009" s="1"/>
    </row>
    <row r="3010" spans="27:28" x14ac:dyDescent="0.25">
      <c r="AA3010" s="1"/>
      <c r="AB3010" s="1"/>
    </row>
    <row r="3011" spans="27:28" x14ac:dyDescent="0.25">
      <c r="AA3011" s="1"/>
      <c r="AB3011" s="1"/>
    </row>
    <row r="3012" spans="27:28" x14ac:dyDescent="0.25">
      <c r="AA3012" s="1"/>
      <c r="AB3012" s="1"/>
    </row>
    <row r="3013" spans="27:28" x14ac:dyDescent="0.25">
      <c r="AA3013" s="1"/>
      <c r="AB3013" s="1"/>
    </row>
    <row r="3014" spans="27:28" x14ac:dyDescent="0.25">
      <c r="AA3014" s="1"/>
      <c r="AB3014" s="1"/>
    </row>
    <row r="3015" spans="27:28" x14ac:dyDescent="0.25">
      <c r="AA3015" s="1"/>
      <c r="AB3015" s="1"/>
    </row>
    <row r="3016" spans="27:28" x14ac:dyDescent="0.25">
      <c r="AA3016" s="1"/>
      <c r="AB3016" s="1"/>
    </row>
    <row r="3017" spans="27:28" x14ac:dyDescent="0.25">
      <c r="AA3017" s="1"/>
      <c r="AB3017" s="1"/>
    </row>
    <row r="3018" spans="27:28" x14ac:dyDescent="0.25">
      <c r="AA3018" s="1"/>
      <c r="AB3018" s="1"/>
    </row>
    <row r="3019" spans="27:28" x14ac:dyDescent="0.25">
      <c r="AA3019" s="1"/>
      <c r="AB3019" s="1"/>
    </row>
    <row r="3020" spans="27:28" x14ac:dyDescent="0.25">
      <c r="AA3020" s="1"/>
      <c r="AB3020" s="1"/>
    </row>
    <row r="3021" spans="27:28" x14ac:dyDescent="0.25">
      <c r="AA3021" s="1"/>
      <c r="AB3021" s="1"/>
    </row>
    <row r="3022" spans="27:28" x14ac:dyDescent="0.25">
      <c r="AA3022" s="1"/>
      <c r="AB3022" s="1"/>
    </row>
    <row r="3023" spans="27:28" x14ac:dyDescent="0.25">
      <c r="AA3023" s="1"/>
      <c r="AB3023" s="1"/>
    </row>
    <row r="3024" spans="27:28" x14ac:dyDescent="0.25">
      <c r="AA3024" s="1"/>
      <c r="AB3024" s="1"/>
    </row>
    <row r="3025" spans="27:28" x14ac:dyDescent="0.25">
      <c r="AA3025" s="1"/>
      <c r="AB3025" s="1"/>
    </row>
    <row r="3026" spans="27:28" x14ac:dyDescent="0.25">
      <c r="AA3026" s="1"/>
      <c r="AB3026" s="1"/>
    </row>
    <row r="3027" spans="27:28" x14ac:dyDescent="0.25">
      <c r="AA3027" s="1"/>
      <c r="AB3027" s="1"/>
    </row>
    <row r="3028" spans="27:28" x14ac:dyDescent="0.25">
      <c r="AA3028" s="1"/>
      <c r="AB3028" s="1"/>
    </row>
    <row r="3029" spans="27:28" x14ac:dyDescent="0.25">
      <c r="AA3029" s="1"/>
      <c r="AB3029" s="1"/>
    </row>
    <row r="3030" spans="27:28" x14ac:dyDescent="0.25">
      <c r="AA3030" s="1"/>
      <c r="AB3030" s="1"/>
    </row>
    <row r="3031" spans="27:28" x14ac:dyDescent="0.25">
      <c r="AA3031" s="1"/>
      <c r="AB3031" s="1"/>
    </row>
    <row r="3032" spans="27:28" x14ac:dyDescent="0.25">
      <c r="AA3032" s="1"/>
      <c r="AB3032" s="1"/>
    </row>
    <row r="3033" spans="27:28" x14ac:dyDescent="0.25">
      <c r="AA3033" s="1"/>
      <c r="AB3033" s="1"/>
    </row>
    <row r="3034" spans="27:28" x14ac:dyDescent="0.25">
      <c r="AA3034" s="1"/>
      <c r="AB3034" s="1"/>
    </row>
    <row r="3035" spans="27:28" x14ac:dyDescent="0.25">
      <c r="AA3035" s="1"/>
      <c r="AB3035" s="1"/>
    </row>
    <row r="3036" spans="27:28" x14ac:dyDescent="0.25">
      <c r="AA3036" s="1"/>
      <c r="AB3036" s="1"/>
    </row>
    <row r="3037" spans="27:28" x14ac:dyDescent="0.25">
      <c r="AA3037" s="1"/>
      <c r="AB3037" s="1"/>
    </row>
    <row r="3038" spans="27:28" x14ac:dyDescent="0.25">
      <c r="AA3038" s="1"/>
      <c r="AB3038" s="1"/>
    </row>
    <row r="3039" spans="27:28" x14ac:dyDescent="0.25">
      <c r="AA3039" s="1"/>
      <c r="AB3039" s="1"/>
    </row>
    <row r="3040" spans="27:28" x14ac:dyDescent="0.25">
      <c r="AA3040" s="1"/>
      <c r="AB3040" s="1"/>
    </row>
    <row r="3041" spans="27:28" x14ac:dyDescent="0.25">
      <c r="AA3041" s="1"/>
      <c r="AB3041" s="1"/>
    </row>
    <row r="3042" spans="27:28" x14ac:dyDescent="0.25">
      <c r="AA3042" s="1"/>
      <c r="AB3042" s="1"/>
    </row>
    <row r="3043" spans="27:28" x14ac:dyDescent="0.25">
      <c r="AA3043" s="1"/>
      <c r="AB3043" s="1"/>
    </row>
    <row r="3044" spans="27:28" x14ac:dyDescent="0.25">
      <c r="AA3044" s="1"/>
      <c r="AB3044" s="1"/>
    </row>
    <row r="3045" spans="27:28" x14ac:dyDescent="0.25">
      <c r="AA3045" s="1"/>
      <c r="AB3045" s="1"/>
    </row>
    <row r="3046" spans="27:28" x14ac:dyDescent="0.25">
      <c r="AA3046" s="1"/>
      <c r="AB3046" s="1"/>
    </row>
    <row r="3047" spans="27:28" x14ac:dyDescent="0.25">
      <c r="AA3047" s="1"/>
      <c r="AB3047" s="1"/>
    </row>
    <row r="3048" spans="27:28" x14ac:dyDescent="0.25">
      <c r="AA3048" s="1"/>
      <c r="AB3048" s="1"/>
    </row>
    <row r="3049" spans="27:28" x14ac:dyDescent="0.25">
      <c r="AA3049" s="1"/>
      <c r="AB3049" s="1"/>
    </row>
    <row r="3050" spans="27:28" x14ac:dyDescent="0.25">
      <c r="AA3050" s="1"/>
      <c r="AB3050" s="1"/>
    </row>
    <row r="3051" spans="27:28" x14ac:dyDescent="0.25">
      <c r="AA3051" s="1"/>
      <c r="AB3051" s="1"/>
    </row>
    <row r="3052" spans="27:28" x14ac:dyDescent="0.25">
      <c r="AA3052" s="1"/>
      <c r="AB3052" s="1"/>
    </row>
    <row r="3053" spans="27:28" x14ac:dyDescent="0.25">
      <c r="AA3053" s="1"/>
      <c r="AB3053" s="1"/>
    </row>
    <row r="3054" spans="27:28" x14ac:dyDescent="0.25">
      <c r="AA3054" s="1"/>
      <c r="AB3054" s="1"/>
    </row>
    <row r="3055" spans="27:28" x14ac:dyDescent="0.25">
      <c r="AA3055" s="1"/>
      <c r="AB3055" s="1"/>
    </row>
    <row r="3056" spans="27:28" x14ac:dyDescent="0.25">
      <c r="AA3056" s="1"/>
      <c r="AB3056" s="1"/>
    </row>
    <row r="3057" spans="27:28" x14ac:dyDescent="0.25">
      <c r="AA3057" s="1"/>
      <c r="AB3057" s="1"/>
    </row>
    <row r="3058" spans="27:28" x14ac:dyDescent="0.25">
      <c r="AA3058" s="1"/>
      <c r="AB3058" s="1"/>
    </row>
    <row r="3059" spans="27:28" x14ac:dyDescent="0.25">
      <c r="AA3059" s="1"/>
      <c r="AB3059" s="1"/>
    </row>
    <row r="3060" spans="27:28" x14ac:dyDescent="0.25">
      <c r="AA3060" s="1"/>
      <c r="AB3060" s="1"/>
    </row>
    <row r="3061" spans="27:28" x14ac:dyDescent="0.25">
      <c r="AA3061" s="1"/>
      <c r="AB3061" s="1"/>
    </row>
    <row r="3062" spans="27:28" x14ac:dyDescent="0.25">
      <c r="AA3062" s="1"/>
      <c r="AB3062" s="1"/>
    </row>
    <row r="3063" spans="27:28" x14ac:dyDescent="0.25">
      <c r="AA3063" s="1"/>
      <c r="AB3063" s="1"/>
    </row>
    <row r="3064" spans="27:28" x14ac:dyDescent="0.25">
      <c r="AA3064" s="1"/>
      <c r="AB3064" s="1"/>
    </row>
    <row r="3065" spans="27:28" x14ac:dyDescent="0.25">
      <c r="AA3065" s="1"/>
      <c r="AB3065" s="1"/>
    </row>
    <row r="3066" spans="27:28" x14ac:dyDescent="0.25">
      <c r="AA3066" s="1"/>
      <c r="AB3066" s="1"/>
    </row>
    <row r="3067" spans="27:28" x14ac:dyDescent="0.25">
      <c r="AA3067" s="1"/>
      <c r="AB3067" s="1"/>
    </row>
    <row r="3068" spans="27:28" x14ac:dyDescent="0.25">
      <c r="AA3068" s="1"/>
      <c r="AB3068" s="1"/>
    </row>
    <row r="3069" spans="27:28" x14ac:dyDescent="0.25">
      <c r="AA3069" s="1"/>
      <c r="AB3069" s="1"/>
    </row>
    <row r="3070" spans="27:28" x14ac:dyDescent="0.25">
      <c r="AA3070" s="1"/>
      <c r="AB3070" s="1"/>
    </row>
    <row r="3071" spans="27:28" x14ac:dyDescent="0.25">
      <c r="AA3071" s="1"/>
      <c r="AB3071" s="1"/>
    </row>
    <row r="3072" spans="27:28" x14ac:dyDescent="0.25">
      <c r="AA3072" s="1"/>
      <c r="AB3072" s="1"/>
    </row>
    <row r="3073" spans="27:28" x14ac:dyDescent="0.25">
      <c r="AA3073" s="1"/>
      <c r="AB3073" s="1"/>
    </row>
    <row r="3074" spans="27:28" x14ac:dyDescent="0.25">
      <c r="AA3074" s="1"/>
      <c r="AB3074" s="1"/>
    </row>
    <row r="3075" spans="27:28" x14ac:dyDescent="0.25">
      <c r="AA3075" s="1"/>
      <c r="AB3075" s="1"/>
    </row>
    <row r="3076" spans="27:28" x14ac:dyDescent="0.25">
      <c r="AA3076" s="1"/>
      <c r="AB3076" s="1"/>
    </row>
    <row r="3077" spans="27:28" x14ac:dyDescent="0.25">
      <c r="AA3077" s="1"/>
      <c r="AB3077" s="1"/>
    </row>
    <row r="3078" spans="27:28" x14ac:dyDescent="0.25">
      <c r="AA3078" s="1"/>
      <c r="AB3078" s="1"/>
    </row>
    <row r="3079" spans="27:28" x14ac:dyDescent="0.25">
      <c r="AA3079" s="1"/>
      <c r="AB3079" s="1"/>
    </row>
    <row r="3080" spans="27:28" x14ac:dyDescent="0.25">
      <c r="AA3080" s="1"/>
      <c r="AB3080" s="1"/>
    </row>
    <row r="3081" spans="27:28" x14ac:dyDescent="0.25">
      <c r="AA3081" s="1"/>
      <c r="AB3081" s="1"/>
    </row>
    <row r="3082" spans="27:28" x14ac:dyDescent="0.25">
      <c r="AA3082" s="1"/>
      <c r="AB3082" s="1"/>
    </row>
    <row r="3083" spans="27:28" x14ac:dyDescent="0.25">
      <c r="AA3083" s="1"/>
      <c r="AB3083" s="1"/>
    </row>
    <row r="3084" spans="27:28" x14ac:dyDescent="0.25">
      <c r="AA3084" s="1"/>
      <c r="AB3084" s="1"/>
    </row>
    <row r="3085" spans="27:28" x14ac:dyDescent="0.25">
      <c r="AA3085" s="1"/>
      <c r="AB3085" s="1"/>
    </row>
    <row r="3086" spans="27:28" x14ac:dyDescent="0.25">
      <c r="AA3086" s="1"/>
      <c r="AB3086" s="1"/>
    </row>
    <row r="3087" spans="27:28" x14ac:dyDescent="0.25">
      <c r="AA3087" s="1"/>
      <c r="AB3087" s="1"/>
    </row>
    <row r="3088" spans="27:28" x14ac:dyDescent="0.25">
      <c r="AA3088" s="1"/>
      <c r="AB3088" s="1"/>
    </row>
    <row r="3089" spans="27:28" x14ac:dyDescent="0.25">
      <c r="AA3089" s="1"/>
      <c r="AB3089" s="1"/>
    </row>
    <row r="3090" spans="27:28" x14ac:dyDescent="0.25">
      <c r="AA3090" s="1"/>
      <c r="AB3090" s="1"/>
    </row>
    <row r="3091" spans="27:28" x14ac:dyDescent="0.25">
      <c r="AA3091" s="1"/>
      <c r="AB3091" s="1"/>
    </row>
    <row r="3092" spans="27:28" x14ac:dyDescent="0.25">
      <c r="AA3092" s="1"/>
      <c r="AB3092" s="1"/>
    </row>
    <row r="3093" spans="27:28" x14ac:dyDescent="0.25">
      <c r="AA3093" s="1"/>
      <c r="AB3093" s="1"/>
    </row>
    <row r="3094" spans="27:28" x14ac:dyDescent="0.25">
      <c r="AA3094" s="1"/>
      <c r="AB3094" s="1"/>
    </row>
    <row r="3095" spans="27:28" x14ac:dyDescent="0.25">
      <c r="AA3095" s="1"/>
      <c r="AB3095" s="1"/>
    </row>
    <row r="3096" spans="27:28" x14ac:dyDescent="0.25">
      <c r="AA3096" s="1"/>
      <c r="AB3096" s="1"/>
    </row>
    <row r="3097" spans="27:28" x14ac:dyDescent="0.25">
      <c r="AA3097" s="1"/>
      <c r="AB3097" s="1"/>
    </row>
    <row r="3098" spans="27:28" x14ac:dyDescent="0.25">
      <c r="AA3098" s="1"/>
      <c r="AB3098" s="1"/>
    </row>
    <row r="3099" spans="27:28" x14ac:dyDescent="0.25">
      <c r="AA3099" s="1"/>
      <c r="AB3099" s="1"/>
    </row>
    <row r="3100" spans="27:28" x14ac:dyDescent="0.25">
      <c r="AA3100" s="1"/>
      <c r="AB3100" s="1"/>
    </row>
    <row r="3101" spans="27:28" x14ac:dyDescent="0.25">
      <c r="AA3101" s="1"/>
      <c r="AB3101" s="1"/>
    </row>
    <row r="3102" spans="27:28" x14ac:dyDescent="0.25">
      <c r="AA3102" s="1"/>
      <c r="AB3102" s="1"/>
    </row>
    <row r="3103" spans="27:28" x14ac:dyDescent="0.25">
      <c r="AA3103" s="1"/>
      <c r="AB3103" s="1"/>
    </row>
    <row r="3104" spans="27:28" x14ac:dyDescent="0.25">
      <c r="AA3104" s="1"/>
      <c r="AB3104" s="1"/>
    </row>
    <row r="3105" spans="27:28" x14ac:dyDescent="0.25">
      <c r="AA3105" s="1"/>
      <c r="AB3105" s="1"/>
    </row>
    <row r="3106" spans="27:28" x14ac:dyDescent="0.25">
      <c r="AA3106" s="1"/>
      <c r="AB3106" s="1"/>
    </row>
    <row r="3107" spans="27:28" x14ac:dyDescent="0.25">
      <c r="AA3107" s="1"/>
      <c r="AB3107" s="1"/>
    </row>
    <row r="3108" spans="27:28" x14ac:dyDescent="0.25">
      <c r="AA3108" s="1"/>
      <c r="AB3108" s="1"/>
    </row>
    <row r="3109" spans="27:28" x14ac:dyDescent="0.25">
      <c r="AA3109" s="1"/>
      <c r="AB3109" s="1"/>
    </row>
    <row r="3110" spans="27:28" x14ac:dyDescent="0.25">
      <c r="AA3110" s="1"/>
      <c r="AB3110" s="1"/>
    </row>
    <row r="3111" spans="27:28" x14ac:dyDescent="0.25">
      <c r="AA3111" s="1"/>
      <c r="AB3111" s="1"/>
    </row>
    <row r="3112" spans="27:28" x14ac:dyDescent="0.25">
      <c r="AA3112" s="1"/>
      <c r="AB3112" s="1"/>
    </row>
    <row r="3113" spans="27:28" x14ac:dyDescent="0.25">
      <c r="AA3113" s="1"/>
      <c r="AB3113" s="1"/>
    </row>
    <row r="3114" spans="27:28" x14ac:dyDescent="0.25">
      <c r="AA3114" s="1"/>
      <c r="AB3114" s="1"/>
    </row>
    <row r="3115" spans="27:28" x14ac:dyDescent="0.25">
      <c r="AA3115" s="1"/>
      <c r="AB3115" s="1"/>
    </row>
    <row r="3116" spans="27:28" x14ac:dyDescent="0.25">
      <c r="AA3116" s="1"/>
      <c r="AB3116" s="1"/>
    </row>
    <row r="3117" spans="27:28" x14ac:dyDescent="0.25">
      <c r="AA3117" s="1"/>
      <c r="AB3117" s="1"/>
    </row>
    <row r="3118" spans="27:28" x14ac:dyDescent="0.25">
      <c r="AA3118" s="1"/>
      <c r="AB3118" s="1"/>
    </row>
    <row r="3119" spans="27:28" x14ac:dyDescent="0.25">
      <c r="AA3119" s="1"/>
      <c r="AB3119" s="1"/>
    </row>
    <row r="3120" spans="27:28" x14ac:dyDescent="0.25">
      <c r="AA3120" s="1"/>
      <c r="AB3120" s="1"/>
    </row>
    <row r="3121" spans="27:28" x14ac:dyDescent="0.25">
      <c r="AA3121" s="1"/>
      <c r="AB3121" s="1"/>
    </row>
    <row r="3122" spans="27:28" x14ac:dyDescent="0.25">
      <c r="AA3122" s="1"/>
      <c r="AB3122" s="1"/>
    </row>
    <row r="3123" spans="27:28" x14ac:dyDescent="0.25">
      <c r="AA3123" s="1"/>
      <c r="AB3123" s="1"/>
    </row>
    <row r="3124" spans="27:28" x14ac:dyDescent="0.25">
      <c r="AA3124" s="1"/>
      <c r="AB3124" s="1"/>
    </row>
    <row r="3125" spans="27:28" x14ac:dyDescent="0.25">
      <c r="AA3125" s="1"/>
      <c r="AB3125" s="1"/>
    </row>
    <row r="3126" spans="27:28" x14ac:dyDescent="0.25">
      <c r="AA3126" s="1"/>
      <c r="AB3126" s="1"/>
    </row>
    <row r="3127" spans="27:28" x14ac:dyDescent="0.25">
      <c r="AA3127" s="1"/>
      <c r="AB3127" s="1"/>
    </row>
    <row r="3128" spans="27:28" x14ac:dyDescent="0.25">
      <c r="AA3128" s="1"/>
      <c r="AB3128" s="1"/>
    </row>
    <row r="3129" spans="27:28" x14ac:dyDescent="0.25">
      <c r="AA3129" s="1"/>
      <c r="AB3129" s="1"/>
    </row>
    <row r="3130" spans="27:28" x14ac:dyDescent="0.25">
      <c r="AA3130" s="1"/>
      <c r="AB3130" s="1"/>
    </row>
    <row r="3131" spans="27:28" x14ac:dyDescent="0.25">
      <c r="AA3131" s="1"/>
      <c r="AB3131" s="1"/>
    </row>
    <row r="3132" spans="27:28" x14ac:dyDescent="0.25">
      <c r="AA3132" s="1"/>
      <c r="AB3132" s="1"/>
    </row>
    <row r="3133" spans="27:28" x14ac:dyDescent="0.25">
      <c r="AA3133" s="1"/>
      <c r="AB3133" s="1"/>
    </row>
    <row r="3134" spans="27:28" x14ac:dyDescent="0.25">
      <c r="AA3134" s="1"/>
      <c r="AB3134" s="1"/>
    </row>
    <row r="3135" spans="27:28" x14ac:dyDescent="0.25">
      <c r="AA3135" s="1"/>
      <c r="AB3135" s="1"/>
    </row>
    <row r="3136" spans="27:28" x14ac:dyDescent="0.25">
      <c r="AA3136" s="1"/>
      <c r="AB3136" s="1"/>
    </row>
    <row r="3137" spans="27:28" x14ac:dyDescent="0.25">
      <c r="AA3137" s="1"/>
      <c r="AB3137" s="1"/>
    </row>
    <row r="3138" spans="27:28" x14ac:dyDescent="0.25">
      <c r="AA3138" s="1"/>
      <c r="AB3138" s="1"/>
    </row>
    <row r="3139" spans="27:28" x14ac:dyDescent="0.25">
      <c r="AA3139" s="1"/>
      <c r="AB3139" s="1"/>
    </row>
    <row r="3140" spans="27:28" x14ac:dyDescent="0.25">
      <c r="AA3140" s="1"/>
      <c r="AB3140" s="1"/>
    </row>
    <row r="3141" spans="27:28" x14ac:dyDescent="0.25">
      <c r="AA3141" s="1"/>
      <c r="AB3141" s="1"/>
    </row>
    <row r="3142" spans="27:28" x14ac:dyDescent="0.25">
      <c r="AA3142" s="1"/>
      <c r="AB3142" s="1"/>
    </row>
    <row r="3143" spans="27:28" x14ac:dyDescent="0.25">
      <c r="AA3143" s="1"/>
      <c r="AB3143" s="1"/>
    </row>
    <row r="3144" spans="27:28" x14ac:dyDescent="0.25">
      <c r="AA3144" s="1"/>
      <c r="AB3144" s="1"/>
    </row>
    <row r="3145" spans="27:28" x14ac:dyDescent="0.25">
      <c r="AA3145" s="1"/>
      <c r="AB3145" s="1"/>
    </row>
    <row r="3146" spans="27:28" x14ac:dyDescent="0.25">
      <c r="AA3146" s="1"/>
      <c r="AB3146" s="1"/>
    </row>
    <row r="3147" spans="27:28" x14ac:dyDescent="0.25">
      <c r="AA3147" s="1"/>
      <c r="AB3147" s="1"/>
    </row>
    <row r="3148" spans="27:28" x14ac:dyDescent="0.25">
      <c r="AA3148" s="1"/>
      <c r="AB3148" s="1"/>
    </row>
    <row r="3149" spans="27:28" x14ac:dyDescent="0.25">
      <c r="AA3149" s="1"/>
      <c r="AB3149" s="1"/>
    </row>
    <row r="3150" spans="27:28" x14ac:dyDescent="0.25">
      <c r="AA3150" s="1"/>
      <c r="AB3150" s="1"/>
    </row>
    <row r="3151" spans="27:28" x14ac:dyDescent="0.25">
      <c r="AA3151" s="1"/>
      <c r="AB3151" s="1"/>
    </row>
    <row r="3152" spans="27:28" x14ac:dyDescent="0.25">
      <c r="AA3152" s="1"/>
      <c r="AB3152" s="1"/>
    </row>
    <row r="3153" spans="27:28" x14ac:dyDescent="0.25">
      <c r="AA3153" s="1"/>
      <c r="AB3153" s="1"/>
    </row>
    <row r="3154" spans="27:28" x14ac:dyDescent="0.25">
      <c r="AA3154" s="1"/>
      <c r="AB3154" s="1"/>
    </row>
    <row r="3155" spans="27:28" x14ac:dyDescent="0.25">
      <c r="AA3155" s="1"/>
      <c r="AB3155" s="1"/>
    </row>
    <row r="3156" spans="27:28" x14ac:dyDescent="0.25">
      <c r="AA3156" s="1"/>
      <c r="AB3156" s="1"/>
    </row>
    <row r="3157" spans="27:28" x14ac:dyDescent="0.25">
      <c r="AA3157" s="1"/>
      <c r="AB3157" s="1"/>
    </row>
    <row r="3158" spans="27:28" x14ac:dyDescent="0.25">
      <c r="AA3158" s="1"/>
      <c r="AB3158" s="1"/>
    </row>
    <row r="3159" spans="27:28" x14ac:dyDescent="0.25">
      <c r="AA3159" s="1"/>
      <c r="AB3159" s="1"/>
    </row>
    <row r="3160" spans="27:28" x14ac:dyDescent="0.25">
      <c r="AA3160" s="1"/>
      <c r="AB3160" s="1"/>
    </row>
    <row r="3161" spans="27:28" x14ac:dyDescent="0.25">
      <c r="AA3161" s="1"/>
      <c r="AB3161" s="1"/>
    </row>
    <row r="3162" spans="27:28" x14ac:dyDescent="0.25">
      <c r="AA3162" s="1"/>
      <c r="AB3162" s="1"/>
    </row>
    <row r="3163" spans="27:28" x14ac:dyDescent="0.25">
      <c r="AA3163" s="1"/>
      <c r="AB3163" s="1"/>
    </row>
    <row r="3164" spans="27:28" x14ac:dyDescent="0.25">
      <c r="AA3164" s="1"/>
      <c r="AB3164" s="1"/>
    </row>
    <row r="3165" spans="27:28" x14ac:dyDescent="0.25">
      <c r="AA3165" s="1"/>
      <c r="AB3165" s="1"/>
    </row>
    <row r="3166" spans="27:28" x14ac:dyDescent="0.25">
      <c r="AA3166" s="1"/>
      <c r="AB3166" s="1"/>
    </row>
    <row r="3167" spans="27:28" x14ac:dyDescent="0.25">
      <c r="AA3167" s="1"/>
      <c r="AB3167" s="1"/>
    </row>
    <row r="3168" spans="27:28" x14ac:dyDescent="0.25">
      <c r="AA3168" s="1"/>
      <c r="AB3168" s="1"/>
    </row>
    <row r="3169" spans="27:28" x14ac:dyDescent="0.25">
      <c r="AA3169" s="1"/>
      <c r="AB3169" s="1"/>
    </row>
    <row r="3170" spans="27:28" x14ac:dyDescent="0.25">
      <c r="AA3170" s="1"/>
      <c r="AB3170" s="1"/>
    </row>
    <row r="3171" spans="27:28" x14ac:dyDescent="0.25">
      <c r="AA3171" s="1"/>
      <c r="AB3171" s="1"/>
    </row>
    <row r="3172" spans="27:28" x14ac:dyDescent="0.25">
      <c r="AA3172" s="1"/>
      <c r="AB3172" s="1"/>
    </row>
    <row r="3173" spans="27:28" x14ac:dyDescent="0.25">
      <c r="AA3173" s="1"/>
      <c r="AB3173" s="1"/>
    </row>
    <row r="3174" spans="27:28" x14ac:dyDescent="0.25">
      <c r="AA3174" s="1"/>
      <c r="AB3174" s="1"/>
    </row>
    <row r="3175" spans="27:28" x14ac:dyDescent="0.25">
      <c r="AA3175" s="1"/>
      <c r="AB3175" s="1"/>
    </row>
    <row r="3176" spans="27:28" x14ac:dyDescent="0.25">
      <c r="AA3176" s="1"/>
      <c r="AB3176" s="1"/>
    </row>
    <row r="3177" spans="27:28" x14ac:dyDescent="0.25">
      <c r="AA3177" s="1"/>
      <c r="AB3177" s="1"/>
    </row>
    <row r="3178" spans="27:28" x14ac:dyDescent="0.25">
      <c r="AA3178" s="1"/>
      <c r="AB3178" s="1"/>
    </row>
    <row r="3179" spans="27:28" x14ac:dyDescent="0.25">
      <c r="AA3179" s="1"/>
      <c r="AB3179" s="1"/>
    </row>
    <row r="3180" spans="27:28" x14ac:dyDescent="0.25">
      <c r="AA3180" s="1"/>
      <c r="AB3180" s="1"/>
    </row>
    <row r="3181" spans="27:28" x14ac:dyDescent="0.25">
      <c r="AA3181" s="1"/>
      <c r="AB3181" s="1"/>
    </row>
    <row r="3182" spans="27:28" x14ac:dyDescent="0.25">
      <c r="AA3182" s="1"/>
      <c r="AB3182" s="1"/>
    </row>
    <row r="3183" spans="27:28" x14ac:dyDescent="0.25">
      <c r="AA3183" s="1"/>
      <c r="AB3183" s="1"/>
    </row>
    <row r="3184" spans="27:28" x14ac:dyDescent="0.25">
      <c r="AA3184" s="1"/>
      <c r="AB3184" s="1"/>
    </row>
    <row r="3185" spans="27:28" x14ac:dyDescent="0.25">
      <c r="AA3185" s="1"/>
      <c r="AB3185" s="1"/>
    </row>
    <row r="3186" spans="27:28" x14ac:dyDescent="0.25">
      <c r="AA3186" s="1"/>
      <c r="AB3186" s="1"/>
    </row>
    <row r="3187" spans="27:28" x14ac:dyDescent="0.25">
      <c r="AA3187" s="1"/>
      <c r="AB3187" s="1"/>
    </row>
    <row r="3188" spans="27:28" x14ac:dyDescent="0.25">
      <c r="AA3188" s="1"/>
      <c r="AB3188" s="1"/>
    </row>
    <row r="3189" spans="27:28" x14ac:dyDescent="0.25">
      <c r="AA3189" s="1"/>
      <c r="AB3189" s="1"/>
    </row>
    <row r="3190" spans="27:28" x14ac:dyDescent="0.25">
      <c r="AA3190" s="1"/>
      <c r="AB3190" s="1"/>
    </row>
    <row r="3191" spans="27:28" x14ac:dyDescent="0.25">
      <c r="AA3191" s="1"/>
      <c r="AB3191" s="1"/>
    </row>
    <row r="3192" spans="27:28" x14ac:dyDescent="0.25">
      <c r="AA3192" s="1"/>
      <c r="AB3192" s="1"/>
    </row>
    <row r="3193" spans="27:28" x14ac:dyDescent="0.25">
      <c r="AA3193" s="1"/>
      <c r="AB3193" s="1"/>
    </row>
    <row r="3194" spans="27:28" x14ac:dyDescent="0.25">
      <c r="AA3194" s="1"/>
      <c r="AB3194" s="1"/>
    </row>
    <row r="3195" spans="27:28" x14ac:dyDescent="0.25">
      <c r="AA3195" s="1"/>
      <c r="AB3195" s="1"/>
    </row>
    <row r="3196" spans="27:28" x14ac:dyDescent="0.25">
      <c r="AA3196" s="1"/>
      <c r="AB3196" s="1"/>
    </row>
    <row r="3197" spans="27:28" x14ac:dyDescent="0.25">
      <c r="AA3197" s="1"/>
      <c r="AB3197" s="1"/>
    </row>
    <row r="3198" spans="27:28" x14ac:dyDescent="0.25">
      <c r="AA3198" s="1"/>
      <c r="AB3198" s="1"/>
    </row>
    <row r="3199" spans="27:28" x14ac:dyDescent="0.25">
      <c r="AA3199" s="1"/>
      <c r="AB3199" s="1"/>
    </row>
    <row r="3200" spans="27:28" x14ac:dyDescent="0.25">
      <c r="AA3200" s="1"/>
      <c r="AB3200" s="1"/>
    </row>
    <row r="3201" spans="27:28" x14ac:dyDescent="0.25">
      <c r="AA3201" s="1"/>
      <c r="AB3201" s="1"/>
    </row>
    <row r="3202" spans="27:28" x14ac:dyDescent="0.25">
      <c r="AA3202" s="1"/>
      <c r="AB3202" s="1"/>
    </row>
    <row r="3203" spans="27:28" x14ac:dyDescent="0.25">
      <c r="AA3203" s="1"/>
      <c r="AB3203" s="1"/>
    </row>
    <row r="3204" spans="27:28" x14ac:dyDescent="0.25">
      <c r="AA3204" s="1"/>
      <c r="AB3204" s="1"/>
    </row>
    <row r="3205" spans="27:28" x14ac:dyDescent="0.25">
      <c r="AA3205" s="1"/>
      <c r="AB3205" s="1"/>
    </row>
    <row r="3206" spans="27:28" x14ac:dyDescent="0.25">
      <c r="AA3206" s="1"/>
      <c r="AB3206" s="1"/>
    </row>
    <row r="3207" spans="27:28" x14ac:dyDescent="0.25">
      <c r="AA3207" s="1"/>
      <c r="AB3207" s="1"/>
    </row>
    <row r="3208" spans="27:28" x14ac:dyDescent="0.25">
      <c r="AA3208" s="1"/>
      <c r="AB3208" s="1"/>
    </row>
    <row r="3209" spans="27:28" x14ac:dyDescent="0.25">
      <c r="AA3209" s="1"/>
      <c r="AB3209" s="1"/>
    </row>
    <row r="3210" spans="27:28" x14ac:dyDescent="0.25">
      <c r="AA3210" s="1"/>
      <c r="AB3210" s="1"/>
    </row>
    <row r="3211" spans="27:28" x14ac:dyDescent="0.25">
      <c r="AA3211" s="1"/>
      <c r="AB3211" s="1"/>
    </row>
    <row r="3212" spans="27:28" x14ac:dyDescent="0.25">
      <c r="AA3212" s="1"/>
      <c r="AB3212" s="1"/>
    </row>
    <row r="3213" spans="27:28" x14ac:dyDescent="0.25">
      <c r="AA3213" s="1"/>
      <c r="AB3213" s="1"/>
    </row>
    <row r="3214" spans="27:28" x14ac:dyDescent="0.25">
      <c r="AA3214" s="1"/>
      <c r="AB3214" s="1"/>
    </row>
    <row r="3215" spans="27:28" x14ac:dyDescent="0.25">
      <c r="AA3215" s="1"/>
      <c r="AB3215" s="1"/>
    </row>
    <row r="3216" spans="27:28" x14ac:dyDescent="0.25">
      <c r="AA3216" s="1"/>
      <c r="AB3216" s="1"/>
    </row>
    <row r="3217" spans="27:28" x14ac:dyDescent="0.25">
      <c r="AA3217" s="1"/>
      <c r="AB3217" s="1"/>
    </row>
    <row r="3218" spans="27:28" x14ac:dyDescent="0.25">
      <c r="AA3218" s="1"/>
      <c r="AB3218" s="1"/>
    </row>
    <row r="3219" spans="27:28" x14ac:dyDescent="0.25">
      <c r="AA3219" s="1"/>
      <c r="AB3219" s="1"/>
    </row>
    <row r="3220" spans="27:28" x14ac:dyDescent="0.25">
      <c r="AA3220" s="1"/>
      <c r="AB3220" s="1"/>
    </row>
    <row r="3221" spans="27:28" x14ac:dyDescent="0.25">
      <c r="AA3221" s="1"/>
      <c r="AB3221" s="1"/>
    </row>
    <row r="3222" spans="27:28" x14ac:dyDescent="0.25">
      <c r="AA3222" s="1"/>
      <c r="AB3222" s="1"/>
    </row>
    <row r="3223" spans="27:28" x14ac:dyDescent="0.25">
      <c r="AA3223" s="1"/>
      <c r="AB3223" s="1"/>
    </row>
    <row r="3224" spans="27:28" x14ac:dyDescent="0.25">
      <c r="AA3224" s="1"/>
      <c r="AB3224" s="1"/>
    </row>
    <row r="3225" spans="27:28" x14ac:dyDescent="0.25">
      <c r="AA3225" s="1"/>
      <c r="AB3225" s="1"/>
    </row>
    <row r="3226" spans="27:28" x14ac:dyDescent="0.25">
      <c r="AA3226" s="1"/>
      <c r="AB3226" s="1"/>
    </row>
    <row r="3227" spans="27:28" x14ac:dyDescent="0.25">
      <c r="AA3227" s="1"/>
      <c r="AB3227" s="1"/>
    </row>
    <row r="3228" spans="27:28" x14ac:dyDescent="0.25">
      <c r="AA3228" s="1"/>
      <c r="AB3228" s="1"/>
    </row>
    <row r="3229" spans="27:28" x14ac:dyDescent="0.25">
      <c r="AA3229" s="1"/>
      <c r="AB3229" s="1"/>
    </row>
    <row r="3230" spans="27:28" x14ac:dyDescent="0.25">
      <c r="AA3230" s="1"/>
      <c r="AB3230" s="1"/>
    </row>
    <row r="3231" spans="27:28" x14ac:dyDescent="0.25">
      <c r="AA3231" s="1"/>
      <c r="AB3231" s="1"/>
    </row>
    <row r="3232" spans="27:28" x14ac:dyDescent="0.25">
      <c r="AA3232" s="1"/>
      <c r="AB3232" s="1"/>
    </row>
    <row r="3233" spans="27:28" x14ac:dyDescent="0.25">
      <c r="AA3233" s="1"/>
      <c r="AB3233" s="1"/>
    </row>
    <row r="3234" spans="27:28" x14ac:dyDescent="0.25">
      <c r="AA3234" s="1"/>
      <c r="AB3234" s="1"/>
    </row>
    <row r="3235" spans="27:28" x14ac:dyDescent="0.25">
      <c r="AA3235" s="1"/>
      <c r="AB3235" s="1"/>
    </row>
    <row r="3236" spans="27:28" x14ac:dyDescent="0.25">
      <c r="AA3236" s="1"/>
      <c r="AB3236" s="1"/>
    </row>
    <row r="3237" spans="27:28" x14ac:dyDescent="0.25">
      <c r="AA3237" s="1"/>
      <c r="AB3237" s="1"/>
    </row>
    <row r="3238" spans="27:28" x14ac:dyDescent="0.25">
      <c r="AA3238" s="1"/>
      <c r="AB3238" s="1"/>
    </row>
    <row r="3239" spans="27:28" x14ac:dyDescent="0.25">
      <c r="AA3239" s="1"/>
      <c r="AB3239" s="1"/>
    </row>
    <row r="3240" spans="27:28" x14ac:dyDescent="0.25">
      <c r="AA3240" s="1"/>
      <c r="AB3240" s="1"/>
    </row>
    <row r="3241" spans="27:28" x14ac:dyDescent="0.25">
      <c r="AA3241" s="1"/>
      <c r="AB3241" s="1"/>
    </row>
    <row r="3242" spans="27:28" x14ac:dyDescent="0.25">
      <c r="AA3242" s="1"/>
      <c r="AB3242" s="1"/>
    </row>
    <row r="3243" spans="27:28" x14ac:dyDescent="0.25">
      <c r="AA3243" s="1"/>
      <c r="AB3243" s="1"/>
    </row>
    <row r="3244" spans="27:28" x14ac:dyDescent="0.25">
      <c r="AA3244" s="1"/>
      <c r="AB3244" s="1"/>
    </row>
    <row r="3245" spans="27:28" x14ac:dyDescent="0.25">
      <c r="AA3245" s="1"/>
      <c r="AB3245" s="1"/>
    </row>
    <row r="3246" spans="27:28" x14ac:dyDescent="0.25">
      <c r="AA3246" s="1"/>
      <c r="AB3246" s="1"/>
    </row>
    <row r="3247" spans="27:28" x14ac:dyDescent="0.25">
      <c r="AA3247" s="1"/>
      <c r="AB3247" s="1"/>
    </row>
    <row r="3248" spans="27:28" x14ac:dyDescent="0.25">
      <c r="AA3248" s="1"/>
      <c r="AB3248" s="1"/>
    </row>
    <row r="3249" spans="27:28" x14ac:dyDescent="0.25">
      <c r="AA3249" s="1"/>
      <c r="AB3249" s="1"/>
    </row>
    <row r="3250" spans="27:28" x14ac:dyDescent="0.25">
      <c r="AA3250" s="1"/>
      <c r="AB3250" s="1"/>
    </row>
    <row r="3251" spans="27:28" x14ac:dyDescent="0.25">
      <c r="AA3251" s="1"/>
      <c r="AB3251" s="1"/>
    </row>
    <row r="3252" spans="27:28" x14ac:dyDescent="0.25">
      <c r="AA3252" s="1"/>
      <c r="AB3252" s="1"/>
    </row>
    <row r="3253" spans="27:28" x14ac:dyDescent="0.25">
      <c r="AA3253" s="1"/>
      <c r="AB3253" s="1"/>
    </row>
    <row r="3254" spans="27:28" x14ac:dyDescent="0.25">
      <c r="AA3254" s="1"/>
      <c r="AB3254" s="1"/>
    </row>
    <row r="3255" spans="27:28" x14ac:dyDescent="0.25">
      <c r="AA3255" s="1"/>
      <c r="AB3255" s="1"/>
    </row>
    <row r="3256" spans="27:28" x14ac:dyDescent="0.25">
      <c r="AA3256" s="1"/>
      <c r="AB3256" s="1"/>
    </row>
    <row r="3257" spans="27:28" x14ac:dyDescent="0.25">
      <c r="AA3257" s="1"/>
      <c r="AB3257" s="1"/>
    </row>
    <row r="3258" spans="27:28" x14ac:dyDescent="0.25">
      <c r="AA3258" s="1"/>
      <c r="AB3258" s="1"/>
    </row>
    <row r="3259" spans="27:28" x14ac:dyDescent="0.25">
      <c r="AA3259" s="1"/>
      <c r="AB3259" s="1"/>
    </row>
    <row r="3260" spans="27:28" x14ac:dyDescent="0.25">
      <c r="AA3260" s="1"/>
      <c r="AB3260" s="1"/>
    </row>
    <row r="3261" spans="27:28" x14ac:dyDescent="0.25">
      <c r="AA3261" s="1"/>
      <c r="AB3261" s="1"/>
    </row>
    <row r="3262" spans="27:28" x14ac:dyDescent="0.25">
      <c r="AA3262" s="1"/>
      <c r="AB3262" s="1"/>
    </row>
    <row r="3263" spans="27:28" x14ac:dyDescent="0.25">
      <c r="AA3263" s="1"/>
      <c r="AB3263" s="1"/>
    </row>
    <row r="3264" spans="27:28" x14ac:dyDescent="0.25">
      <c r="AA3264" s="1"/>
      <c r="AB3264" s="1"/>
    </row>
    <row r="3265" spans="27:28" x14ac:dyDescent="0.25">
      <c r="AA3265" s="1"/>
      <c r="AB3265" s="1"/>
    </row>
    <row r="3266" spans="27:28" x14ac:dyDescent="0.25">
      <c r="AA3266" s="1"/>
      <c r="AB3266" s="1"/>
    </row>
    <row r="3267" spans="27:28" x14ac:dyDescent="0.25">
      <c r="AA3267" s="1"/>
      <c r="AB3267" s="1"/>
    </row>
    <row r="3268" spans="27:28" x14ac:dyDescent="0.25">
      <c r="AA3268" s="1"/>
      <c r="AB3268" s="1"/>
    </row>
    <row r="3269" spans="27:28" x14ac:dyDescent="0.25">
      <c r="AA3269" s="1"/>
      <c r="AB3269" s="1"/>
    </row>
    <row r="3270" spans="27:28" x14ac:dyDescent="0.25">
      <c r="AA3270" s="1"/>
      <c r="AB3270" s="1"/>
    </row>
    <row r="3271" spans="27:28" x14ac:dyDescent="0.25">
      <c r="AA3271" s="1"/>
      <c r="AB3271" s="1"/>
    </row>
    <row r="3272" spans="27:28" x14ac:dyDescent="0.25">
      <c r="AA3272" s="1"/>
      <c r="AB3272" s="1"/>
    </row>
    <row r="3273" spans="27:28" x14ac:dyDescent="0.25">
      <c r="AA3273" s="1"/>
      <c r="AB3273" s="1"/>
    </row>
    <row r="3274" spans="27:28" x14ac:dyDescent="0.25">
      <c r="AA3274" s="1"/>
      <c r="AB3274" s="1"/>
    </row>
    <row r="3275" spans="27:28" x14ac:dyDescent="0.25">
      <c r="AA3275" s="1"/>
      <c r="AB3275" s="1"/>
    </row>
    <row r="3276" spans="27:28" x14ac:dyDescent="0.25">
      <c r="AA3276" s="1"/>
      <c r="AB3276" s="1"/>
    </row>
    <row r="3277" spans="27:28" x14ac:dyDescent="0.25">
      <c r="AA3277" s="1"/>
      <c r="AB3277" s="1"/>
    </row>
    <row r="3278" spans="27:28" x14ac:dyDescent="0.25">
      <c r="AA3278" s="1"/>
      <c r="AB3278" s="1"/>
    </row>
    <row r="3279" spans="27:28" x14ac:dyDescent="0.25">
      <c r="AA3279" s="1"/>
      <c r="AB3279" s="1"/>
    </row>
    <row r="3280" spans="27:28" x14ac:dyDescent="0.25">
      <c r="AA3280" s="1"/>
      <c r="AB3280" s="1"/>
    </row>
    <row r="3281" spans="27:28" x14ac:dyDescent="0.25">
      <c r="AA3281" s="1"/>
      <c r="AB3281" s="1"/>
    </row>
    <row r="3282" spans="27:28" x14ac:dyDescent="0.25">
      <c r="AA3282" s="1"/>
      <c r="AB3282" s="1"/>
    </row>
    <row r="3283" spans="27:28" x14ac:dyDescent="0.25">
      <c r="AA3283" s="1"/>
      <c r="AB3283" s="1"/>
    </row>
    <row r="3284" spans="27:28" x14ac:dyDescent="0.25">
      <c r="AA3284" s="1"/>
      <c r="AB3284" s="1"/>
    </row>
    <row r="3285" spans="27:28" x14ac:dyDescent="0.25">
      <c r="AA3285" s="1"/>
      <c r="AB3285" s="1"/>
    </row>
    <row r="3286" spans="27:28" x14ac:dyDescent="0.25">
      <c r="AA3286" s="1"/>
      <c r="AB3286" s="1"/>
    </row>
    <row r="3287" spans="27:28" x14ac:dyDescent="0.25">
      <c r="AA3287" s="1"/>
      <c r="AB3287" s="1"/>
    </row>
    <row r="3288" spans="27:28" x14ac:dyDescent="0.25">
      <c r="AA3288" s="1"/>
      <c r="AB3288" s="1"/>
    </row>
    <row r="3289" spans="27:28" x14ac:dyDescent="0.25">
      <c r="AA3289" s="1"/>
      <c r="AB3289" s="1"/>
    </row>
    <row r="3290" spans="27:28" x14ac:dyDescent="0.25">
      <c r="AA3290" s="1"/>
      <c r="AB3290" s="1"/>
    </row>
    <row r="3291" spans="27:28" x14ac:dyDescent="0.25">
      <c r="AA3291" s="1"/>
      <c r="AB3291" s="1"/>
    </row>
    <row r="3292" spans="27:28" x14ac:dyDescent="0.25">
      <c r="AA3292" s="1"/>
      <c r="AB3292" s="1"/>
    </row>
    <row r="3293" spans="27:28" x14ac:dyDescent="0.25">
      <c r="AA3293" s="1"/>
      <c r="AB3293" s="1"/>
    </row>
    <row r="3294" spans="27:28" x14ac:dyDescent="0.25">
      <c r="AA3294" s="1"/>
      <c r="AB3294" s="1"/>
    </row>
    <row r="3295" spans="27:28" x14ac:dyDescent="0.25">
      <c r="AA3295" s="1"/>
      <c r="AB3295" s="1"/>
    </row>
    <row r="3296" spans="27:28" x14ac:dyDescent="0.25">
      <c r="AA3296" s="1"/>
      <c r="AB3296" s="1"/>
    </row>
    <row r="3297" spans="27:28" x14ac:dyDescent="0.25">
      <c r="AA3297" s="1"/>
      <c r="AB3297" s="1"/>
    </row>
    <row r="3298" spans="27:28" x14ac:dyDescent="0.25">
      <c r="AA3298" s="1"/>
      <c r="AB3298" s="1"/>
    </row>
    <row r="3299" spans="27:28" x14ac:dyDescent="0.25">
      <c r="AA3299" s="1"/>
      <c r="AB3299" s="1"/>
    </row>
    <row r="3300" spans="27:28" x14ac:dyDescent="0.25">
      <c r="AA3300" s="1"/>
      <c r="AB3300" s="1"/>
    </row>
    <row r="3301" spans="27:28" x14ac:dyDescent="0.25">
      <c r="AA3301" s="1"/>
      <c r="AB3301" s="1"/>
    </row>
    <row r="3302" spans="27:28" x14ac:dyDescent="0.25">
      <c r="AA3302" s="1"/>
      <c r="AB3302" s="1"/>
    </row>
    <row r="3303" spans="27:28" x14ac:dyDescent="0.25">
      <c r="AA3303" s="1"/>
      <c r="AB3303" s="1"/>
    </row>
    <row r="3304" spans="27:28" x14ac:dyDescent="0.25">
      <c r="AA3304" s="1"/>
      <c r="AB3304" s="1"/>
    </row>
    <row r="3305" spans="27:28" x14ac:dyDescent="0.25">
      <c r="AA3305" s="1"/>
      <c r="AB3305" s="1"/>
    </row>
    <row r="3306" spans="27:28" x14ac:dyDescent="0.25">
      <c r="AA3306" s="1"/>
      <c r="AB3306" s="1"/>
    </row>
    <row r="3307" spans="27:28" x14ac:dyDescent="0.25">
      <c r="AA3307" s="1"/>
      <c r="AB3307" s="1"/>
    </row>
    <row r="3308" spans="27:28" x14ac:dyDescent="0.25">
      <c r="AA3308" s="1"/>
      <c r="AB3308" s="1"/>
    </row>
    <row r="3309" spans="27:28" x14ac:dyDescent="0.25">
      <c r="AA3309" s="1"/>
      <c r="AB3309" s="1"/>
    </row>
    <row r="3310" spans="27:28" x14ac:dyDescent="0.25">
      <c r="AA3310" s="1"/>
      <c r="AB3310" s="1"/>
    </row>
    <row r="3311" spans="27:28" x14ac:dyDescent="0.25">
      <c r="AA3311" s="1"/>
      <c r="AB3311" s="1"/>
    </row>
    <row r="3312" spans="27:28" x14ac:dyDescent="0.25">
      <c r="AA3312" s="1"/>
      <c r="AB3312" s="1"/>
    </row>
    <row r="3313" spans="27:28" x14ac:dyDescent="0.25">
      <c r="AA3313" s="1"/>
      <c r="AB3313" s="1"/>
    </row>
    <row r="3314" spans="27:28" x14ac:dyDescent="0.25">
      <c r="AA3314" s="1"/>
      <c r="AB3314" s="1"/>
    </row>
    <row r="3315" spans="27:28" x14ac:dyDescent="0.25">
      <c r="AA3315" s="1"/>
      <c r="AB3315" s="1"/>
    </row>
    <row r="3316" spans="27:28" x14ac:dyDescent="0.25">
      <c r="AA3316" s="1"/>
      <c r="AB3316" s="1"/>
    </row>
    <row r="3317" spans="27:28" x14ac:dyDescent="0.25">
      <c r="AA3317" s="1"/>
      <c r="AB3317" s="1"/>
    </row>
    <row r="3318" spans="27:28" x14ac:dyDescent="0.25">
      <c r="AA3318" s="1"/>
      <c r="AB3318" s="1"/>
    </row>
    <row r="3319" spans="27:28" x14ac:dyDescent="0.25">
      <c r="AA3319" s="1"/>
      <c r="AB3319" s="1"/>
    </row>
    <row r="3320" spans="27:28" x14ac:dyDescent="0.25">
      <c r="AA3320" s="1"/>
      <c r="AB3320" s="1"/>
    </row>
    <row r="3321" spans="27:28" x14ac:dyDescent="0.25">
      <c r="AA3321" s="1"/>
      <c r="AB3321" s="1"/>
    </row>
    <row r="3322" spans="27:28" x14ac:dyDescent="0.25">
      <c r="AA3322" s="1"/>
      <c r="AB3322" s="1"/>
    </row>
    <row r="3323" spans="27:28" x14ac:dyDescent="0.25">
      <c r="AA3323" s="1"/>
      <c r="AB3323" s="1"/>
    </row>
    <row r="3324" spans="27:28" x14ac:dyDescent="0.25">
      <c r="AA3324" s="1"/>
      <c r="AB3324" s="1"/>
    </row>
    <row r="3325" spans="27:28" x14ac:dyDescent="0.25">
      <c r="AA3325" s="1"/>
      <c r="AB3325" s="1"/>
    </row>
    <row r="3326" spans="27:28" x14ac:dyDescent="0.25">
      <c r="AA3326" s="1"/>
      <c r="AB3326" s="1"/>
    </row>
    <row r="3327" spans="27:28" x14ac:dyDescent="0.25">
      <c r="AA3327" s="1"/>
      <c r="AB3327" s="1"/>
    </row>
    <row r="3328" spans="27:28" x14ac:dyDescent="0.25">
      <c r="AA3328" s="1"/>
      <c r="AB3328" s="1"/>
    </row>
    <row r="3329" spans="27:28" x14ac:dyDescent="0.25">
      <c r="AA3329" s="1"/>
      <c r="AB3329" s="1"/>
    </row>
    <row r="3330" spans="27:28" x14ac:dyDescent="0.25">
      <c r="AA3330" s="1"/>
      <c r="AB3330" s="1"/>
    </row>
    <row r="3331" spans="27:28" x14ac:dyDescent="0.25">
      <c r="AA3331" s="1"/>
      <c r="AB3331" s="1"/>
    </row>
    <row r="3332" spans="27:28" x14ac:dyDescent="0.25">
      <c r="AA3332" s="1"/>
      <c r="AB3332" s="1"/>
    </row>
    <row r="3333" spans="27:28" x14ac:dyDescent="0.25">
      <c r="AA3333" s="1"/>
      <c r="AB3333" s="1"/>
    </row>
    <row r="3334" spans="27:28" x14ac:dyDescent="0.25">
      <c r="AA3334" s="1"/>
      <c r="AB3334" s="1"/>
    </row>
    <row r="3335" spans="27:28" x14ac:dyDescent="0.25">
      <c r="AA3335" s="1"/>
      <c r="AB3335" s="1"/>
    </row>
    <row r="3336" spans="27:28" x14ac:dyDescent="0.25">
      <c r="AA3336" s="1"/>
      <c r="AB3336" s="1"/>
    </row>
    <row r="3337" spans="27:28" x14ac:dyDescent="0.25">
      <c r="AA3337" s="1"/>
      <c r="AB3337" s="1"/>
    </row>
    <row r="3338" spans="27:28" x14ac:dyDescent="0.25">
      <c r="AA3338" s="1"/>
      <c r="AB3338" s="1"/>
    </row>
    <row r="3339" spans="27:28" x14ac:dyDescent="0.25">
      <c r="AA3339" s="1"/>
      <c r="AB3339" s="1"/>
    </row>
    <row r="3340" spans="27:28" x14ac:dyDescent="0.25">
      <c r="AA3340" s="1"/>
      <c r="AB3340" s="1"/>
    </row>
    <row r="3341" spans="27:28" x14ac:dyDescent="0.25">
      <c r="AA3341" s="1"/>
      <c r="AB3341" s="1"/>
    </row>
    <row r="3342" spans="27:28" x14ac:dyDescent="0.25">
      <c r="AA3342" s="1"/>
      <c r="AB3342" s="1"/>
    </row>
    <row r="3343" spans="27:28" x14ac:dyDescent="0.25">
      <c r="AA3343" s="1"/>
      <c r="AB3343" s="1"/>
    </row>
    <row r="3344" spans="27:28" x14ac:dyDescent="0.25">
      <c r="AA3344" s="1"/>
      <c r="AB3344" s="1"/>
    </row>
    <row r="3345" spans="27:28" x14ac:dyDescent="0.25">
      <c r="AA3345" s="1"/>
      <c r="AB3345" s="1"/>
    </row>
    <row r="3346" spans="27:28" x14ac:dyDescent="0.25">
      <c r="AA3346" s="1"/>
      <c r="AB3346" s="1"/>
    </row>
    <row r="3347" spans="27:28" x14ac:dyDescent="0.25">
      <c r="AA3347" s="1"/>
      <c r="AB3347" s="1"/>
    </row>
    <row r="3348" spans="27:28" x14ac:dyDescent="0.25">
      <c r="AA3348" s="1"/>
      <c r="AB3348" s="1"/>
    </row>
    <row r="3349" spans="27:28" x14ac:dyDescent="0.25">
      <c r="AA3349" s="1"/>
      <c r="AB3349" s="1"/>
    </row>
    <row r="3350" spans="27:28" x14ac:dyDescent="0.25">
      <c r="AA3350" s="1"/>
      <c r="AB3350" s="1"/>
    </row>
    <row r="3351" spans="27:28" x14ac:dyDescent="0.25">
      <c r="AA3351" s="1"/>
      <c r="AB3351" s="1"/>
    </row>
    <row r="3352" spans="27:28" x14ac:dyDescent="0.25">
      <c r="AA3352" s="1"/>
      <c r="AB3352" s="1"/>
    </row>
    <row r="3353" spans="27:28" x14ac:dyDescent="0.25">
      <c r="AA3353" s="1"/>
      <c r="AB3353" s="1"/>
    </row>
    <row r="3354" spans="27:28" x14ac:dyDescent="0.25">
      <c r="AA3354" s="1"/>
      <c r="AB3354" s="1"/>
    </row>
    <row r="3355" spans="27:28" x14ac:dyDescent="0.25">
      <c r="AA3355" s="1"/>
      <c r="AB3355" s="1"/>
    </row>
    <row r="3356" spans="27:28" x14ac:dyDescent="0.25">
      <c r="AA3356" s="1"/>
      <c r="AB3356" s="1"/>
    </row>
    <row r="3357" spans="27:28" x14ac:dyDescent="0.25">
      <c r="AA3357" s="1"/>
      <c r="AB3357" s="1"/>
    </row>
    <row r="3358" spans="27:28" x14ac:dyDescent="0.25">
      <c r="AA3358" s="1"/>
      <c r="AB3358" s="1"/>
    </row>
    <row r="3359" spans="27:28" x14ac:dyDescent="0.25">
      <c r="AA3359" s="1"/>
      <c r="AB3359" s="1"/>
    </row>
    <row r="3360" spans="27:28" x14ac:dyDescent="0.25">
      <c r="AA3360" s="1"/>
      <c r="AB3360" s="1"/>
    </row>
    <row r="3361" spans="27:28" x14ac:dyDescent="0.25">
      <c r="AA3361" s="1"/>
      <c r="AB3361" s="1"/>
    </row>
    <row r="3362" spans="27:28" x14ac:dyDescent="0.25">
      <c r="AA3362" s="1"/>
      <c r="AB3362" s="1"/>
    </row>
    <row r="3363" spans="27:28" x14ac:dyDescent="0.25">
      <c r="AA3363" s="1"/>
      <c r="AB3363" s="1"/>
    </row>
    <row r="3364" spans="27:28" x14ac:dyDescent="0.25">
      <c r="AA3364" s="1"/>
      <c r="AB3364" s="1"/>
    </row>
    <row r="3365" spans="27:28" x14ac:dyDescent="0.25">
      <c r="AA3365" s="1"/>
      <c r="AB3365" s="1"/>
    </row>
    <row r="3366" spans="27:28" x14ac:dyDescent="0.25">
      <c r="AA3366" s="1"/>
      <c r="AB3366" s="1"/>
    </row>
    <row r="3367" spans="27:28" x14ac:dyDescent="0.25">
      <c r="AA3367" s="1"/>
      <c r="AB3367" s="1"/>
    </row>
    <row r="3368" spans="27:28" x14ac:dyDescent="0.25">
      <c r="AA3368" s="1"/>
      <c r="AB3368" s="1"/>
    </row>
    <row r="3369" spans="27:28" x14ac:dyDescent="0.25">
      <c r="AA3369" s="1"/>
      <c r="AB3369" s="1"/>
    </row>
    <row r="3370" spans="27:28" x14ac:dyDescent="0.25">
      <c r="AA3370" s="1"/>
      <c r="AB3370" s="1"/>
    </row>
    <row r="3371" spans="27:28" x14ac:dyDescent="0.25">
      <c r="AA3371" s="1"/>
      <c r="AB3371" s="1"/>
    </row>
    <row r="3372" spans="27:28" x14ac:dyDescent="0.25">
      <c r="AA3372" s="1"/>
      <c r="AB3372" s="1"/>
    </row>
    <row r="3373" spans="27:28" x14ac:dyDescent="0.25">
      <c r="AA3373" s="1"/>
      <c r="AB3373" s="1"/>
    </row>
    <row r="3374" spans="27:28" x14ac:dyDescent="0.25">
      <c r="AA3374" s="1"/>
      <c r="AB3374" s="1"/>
    </row>
    <row r="3375" spans="27:28" x14ac:dyDescent="0.25">
      <c r="AA3375" s="1"/>
      <c r="AB3375" s="1"/>
    </row>
    <row r="3376" spans="27:28" x14ac:dyDescent="0.25">
      <c r="AA3376" s="1"/>
      <c r="AB3376" s="1"/>
    </row>
    <row r="3377" spans="27:28" x14ac:dyDescent="0.25">
      <c r="AA3377" s="1"/>
      <c r="AB3377" s="1"/>
    </row>
    <row r="3378" spans="27:28" x14ac:dyDescent="0.25">
      <c r="AA3378" s="1"/>
      <c r="AB3378" s="1"/>
    </row>
    <row r="3379" spans="27:28" x14ac:dyDescent="0.25">
      <c r="AA3379" s="1"/>
      <c r="AB3379" s="1"/>
    </row>
    <row r="3380" spans="27:28" x14ac:dyDescent="0.25">
      <c r="AA3380" s="1"/>
      <c r="AB3380" s="1"/>
    </row>
    <row r="3381" spans="27:28" x14ac:dyDescent="0.25">
      <c r="AA3381" s="1"/>
      <c r="AB3381" s="1"/>
    </row>
    <row r="3382" spans="27:28" x14ac:dyDescent="0.25">
      <c r="AA3382" s="1"/>
      <c r="AB3382" s="1"/>
    </row>
    <row r="3383" spans="27:28" x14ac:dyDescent="0.25">
      <c r="AA3383" s="1"/>
      <c r="AB3383" s="1"/>
    </row>
    <row r="3384" spans="27:28" x14ac:dyDescent="0.25">
      <c r="AA3384" s="1"/>
      <c r="AB3384" s="1"/>
    </row>
    <row r="3385" spans="27:28" x14ac:dyDescent="0.25">
      <c r="AA3385" s="1"/>
      <c r="AB3385" s="1"/>
    </row>
    <row r="3386" spans="27:28" x14ac:dyDescent="0.25">
      <c r="AA3386" s="1"/>
      <c r="AB3386" s="1"/>
    </row>
    <row r="3387" spans="27:28" x14ac:dyDescent="0.25">
      <c r="AA3387" s="1"/>
      <c r="AB3387" s="1"/>
    </row>
    <row r="3388" spans="27:28" x14ac:dyDescent="0.25">
      <c r="AA3388" s="1"/>
      <c r="AB3388" s="1"/>
    </row>
    <row r="3389" spans="27:28" x14ac:dyDescent="0.25">
      <c r="AA3389" s="1"/>
      <c r="AB3389" s="1"/>
    </row>
    <row r="3390" spans="27:28" x14ac:dyDescent="0.25">
      <c r="AA3390" s="1"/>
      <c r="AB3390" s="1"/>
    </row>
    <row r="3391" spans="27:28" x14ac:dyDescent="0.25">
      <c r="AA3391" s="1"/>
      <c r="AB3391" s="1"/>
    </row>
    <row r="3392" spans="27:28" x14ac:dyDescent="0.25">
      <c r="AA3392" s="1"/>
      <c r="AB3392" s="1"/>
    </row>
    <row r="3393" spans="27:28" x14ac:dyDescent="0.25">
      <c r="AA3393" s="1"/>
      <c r="AB3393" s="1"/>
    </row>
    <row r="3394" spans="27:28" x14ac:dyDescent="0.25">
      <c r="AA3394" s="1"/>
      <c r="AB3394" s="1"/>
    </row>
    <row r="3395" spans="27:28" x14ac:dyDescent="0.25">
      <c r="AA3395" s="1"/>
      <c r="AB3395" s="1"/>
    </row>
    <row r="3396" spans="27:28" x14ac:dyDescent="0.25">
      <c r="AA3396" s="1"/>
      <c r="AB3396" s="1"/>
    </row>
    <row r="3397" spans="27:28" x14ac:dyDescent="0.25">
      <c r="AA3397" s="1"/>
      <c r="AB3397" s="1"/>
    </row>
    <row r="3398" spans="27:28" x14ac:dyDescent="0.25">
      <c r="AA3398" s="1"/>
      <c r="AB3398" s="1"/>
    </row>
    <row r="3399" spans="27:28" x14ac:dyDescent="0.25">
      <c r="AA3399" s="1"/>
      <c r="AB3399" s="1"/>
    </row>
    <row r="3400" spans="27:28" x14ac:dyDescent="0.25">
      <c r="AA3400" s="1"/>
      <c r="AB3400" s="1"/>
    </row>
    <row r="3401" spans="27:28" x14ac:dyDescent="0.25">
      <c r="AA3401" s="1"/>
      <c r="AB3401" s="1"/>
    </row>
    <row r="3402" spans="27:28" x14ac:dyDescent="0.25">
      <c r="AA3402" s="1"/>
      <c r="AB3402" s="1"/>
    </row>
    <row r="3403" spans="27:28" x14ac:dyDescent="0.25">
      <c r="AA3403" s="1"/>
      <c r="AB3403" s="1"/>
    </row>
    <row r="3404" spans="27:28" x14ac:dyDescent="0.25">
      <c r="AA3404" s="1"/>
      <c r="AB3404" s="1"/>
    </row>
    <row r="3405" spans="27:28" x14ac:dyDescent="0.25">
      <c r="AA3405" s="1"/>
      <c r="AB3405" s="1"/>
    </row>
    <row r="3406" spans="27:28" x14ac:dyDescent="0.25">
      <c r="AA3406" s="1"/>
      <c r="AB3406" s="1"/>
    </row>
    <row r="3407" spans="27:28" x14ac:dyDescent="0.25">
      <c r="AA3407" s="1"/>
      <c r="AB3407" s="1"/>
    </row>
    <row r="3408" spans="27:28" x14ac:dyDescent="0.25">
      <c r="AA3408" s="1"/>
      <c r="AB3408" s="1"/>
    </row>
    <row r="3409" spans="27:28" x14ac:dyDescent="0.25">
      <c r="AA3409" s="1"/>
      <c r="AB3409" s="1"/>
    </row>
    <row r="3410" spans="27:28" x14ac:dyDescent="0.25">
      <c r="AA3410" s="1"/>
      <c r="AB3410" s="1"/>
    </row>
    <row r="3411" spans="27:28" x14ac:dyDescent="0.25">
      <c r="AA3411" s="1"/>
      <c r="AB3411" s="1"/>
    </row>
    <row r="3412" spans="27:28" x14ac:dyDescent="0.25">
      <c r="AA3412" s="1"/>
      <c r="AB3412" s="1"/>
    </row>
    <row r="3413" spans="27:28" x14ac:dyDescent="0.25">
      <c r="AA3413" s="1"/>
      <c r="AB3413" s="1"/>
    </row>
    <row r="3414" spans="27:28" x14ac:dyDescent="0.25">
      <c r="AA3414" s="1"/>
      <c r="AB3414" s="1"/>
    </row>
    <row r="3415" spans="27:28" x14ac:dyDescent="0.25">
      <c r="AA3415" s="1"/>
      <c r="AB3415" s="1"/>
    </row>
    <row r="3416" spans="27:28" x14ac:dyDescent="0.25">
      <c r="AA3416" s="1"/>
      <c r="AB3416" s="1"/>
    </row>
    <row r="3417" spans="27:28" x14ac:dyDescent="0.25">
      <c r="AA3417" s="1"/>
      <c r="AB3417" s="1"/>
    </row>
    <row r="3418" spans="27:28" x14ac:dyDescent="0.25">
      <c r="AA3418" s="1"/>
      <c r="AB3418" s="1"/>
    </row>
    <row r="3419" spans="27:28" x14ac:dyDescent="0.25">
      <c r="AA3419" s="1"/>
      <c r="AB3419" s="1"/>
    </row>
    <row r="3420" spans="27:28" x14ac:dyDescent="0.25">
      <c r="AA3420" s="1"/>
      <c r="AB3420" s="1"/>
    </row>
    <row r="3421" spans="27:28" x14ac:dyDescent="0.25">
      <c r="AA3421" s="1"/>
      <c r="AB3421" s="1"/>
    </row>
    <row r="3422" spans="27:28" x14ac:dyDescent="0.25">
      <c r="AA3422" s="1"/>
      <c r="AB3422" s="1"/>
    </row>
    <row r="3423" spans="27:28" x14ac:dyDescent="0.25">
      <c r="AA3423" s="1"/>
      <c r="AB3423" s="1"/>
    </row>
    <row r="3424" spans="27:28" x14ac:dyDescent="0.25">
      <c r="AA3424" s="1"/>
      <c r="AB3424" s="1"/>
    </row>
    <row r="3425" spans="27:28" x14ac:dyDescent="0.25">
      <c r="AA3425" s="1"/>
      <c r="AB3425" s="1"/>
    </row>
    <row r="3426" spans="27:28" x14ac:dyDescent="0.25">
      <c r="AA3426" s="1"/>
      <c r="AB3426" s="1"/>
    </row>
    <row r="3427" spans="27:28" x14ac:dyDescent="0.25">
      <c r="AA3427" s="1"/>
      <c r="AB3427" s="1"/>
    </row>
    <row r="3428" spans="27:28" x14ac:dyDescent="0.25">
      <c r="AA3428" s="1"/>
      <c r="AB3428" s="1"/>
    </row>
    <row r="3429" spans="27:28" x14ac:dyDescent="0.25">
      <c r="AA3429" s="1"/>
      <c r="AB3429" s="1"/>
    </row>
    <row r="3430" spans="27:28" x14ac:dyDescent="0.25">
      <c r="AA3430" s="1"/>
      <c r="AB3430" s="1"/>
    </row>
    <row r="3431" spans="27:28" x14ac:dyDescent="0.25">
      <c r="AA3431" s="1"/>
      <c r="AB3431" s="1"/>
    </row>
    <row r="3432" spans="27:28" x14ac:dyDescent="0.25">
      <c r="AA3432" s="1"/>
      <c r="AB3432" s="1"/>
    </row>
    <row r="3433" spans="27:28" x14ac:dyDescent="0.25">
      <c r="AA3433" s="1"/>
      <c r="AB3433" s="1"/>
    </row>
    <row r="3434" spans="27:28" x14ac:dyDescent="0.25">
      <c r="AA3434" s="1"/>
      <c r="AB3434" s="1"/>
    </row>
    <row r="3435" spans="27:28" x14ac:dyDescent="0.25">
      <c r="AA3435" s="1"/>
      <c r="AB3435" s="1"/>
    </row>
    <row r="3436" spans="27:28" x14ac:dyDescent="0.25">
      <c r="AA3436" s="1"/>
      <c r="AB3436" s="1"/>
    </row>
    <row r="3437" spans="27:28" x14ac:dyDescent="0.25">
      <c r="AA3437" s="1"/>
      <c r="AB3437" s="1"/>
    </row>
    <row r="3438" spans="27:28" x14ac:dyDescent="0.25">
      <c r="AA3438" s="1"/>
      <c r="AB3438" s="1"/>
    </row>
    <row r="3439" spans="27:28" x14ac:dyDescent="0.25">
      <c r="AA3439" s="1"/>
      <c r="AB3439" s="1"/>
    </row>
    <row r="3440" spans="27:28" x14ac:dyDescent="0.25">
      <c r="AA3440" s="1"/>
      <c r="AB3440" s="1"/>
    </row>
    <row r="3441" spans="27:28" x14ac:dyDescent="0.25">
      <c r="AA3441" s="1"/>
      <c r="AB3441" s="1"/>
    </row>
    <row r="3442" spans="27:28" x14ac:dyDescent="0.25">
      <c r="AA3442" s="1"/>
      <c r="AB3442" s="1"/>
    </row>
    <row r="3443" spans="27:28" x14ac:dyDescent="0.25">
      <c r="AA3443" s="1"/>
      <c r="AB3443" s="1"/>
    </row>
    <row r="3444" spans="27:28" x14ac:dyDescent="0.25">
      <c r="AA3444" s="1"/>
      <c r="AB3444" s="1"/>
    </row>
    <row r="3445" spans="27:28" x14ac:dyDescent="0.25">
      <c r="AA3445" s="1"/>
      <c r="AB3445" s="1"/>
    </row>
    <row r="3446" spans="27:28" x14ac:dyDescent="0.25">
      <c r="AA3446" s="1"/>
      <c r="AB3446" s="1"/>
    </row>
    <row r="3447" spans="27:28" x14ac:dyDescent="0.25">
      <c r="AA3447" s="1"/>
      <c r="AB3447" s="1"/>
    </row>
    <row r="3448" spans="27:28" x14ac:dyDescent="0.25">
      <c r="AA3448" s="1"/>
      <c r="AB3448" s="1"/>
    </row>
    <row r="3449" spans="27:28" x14ac:dyDescent="0.25">
      <c r="AA3449" s="1"/>
      <c r="AB3449" s="1"/>
    </row>
    <row r="3450" spans="27:28" x14ac:dyDescent="0.25">
      <c r="AA3450" s="1"/>
      <c r="AB3450" s="1"/>
    </row>
    <row r="3451" spans="27:28" x14ac:dyDescent="0.25">
      <c r="AA3451" s="1"/>
      <c r="AB3451" s="1"/>
    </row>
    <row r="3452" spans="27:28" x14ac:dyDescent="0.25">
      <c r="AA3452" s="1"/>
      <c r="AB3452" s="1"/>
    </row>
    <row r="3453" spans="27:28" x14ac:dyDescent="0.25">
      <c r="AA3453" s="1"/>
      <c r="AB3453" s="1"/>
    </row>
    <row r="3454" spans="27:28" x14ac:dyDescent="0.25">
      <c r="AA3454" s="1"/>
      <c r="AB3454" s="1"/>
    </row>
    <row r="3455" spans="27:28" x14ac:dyDescent="0.25">
      <c r="AA3455" s="1"/>
      <c r="AB3455" s="1"/>
    </row>
    <row r="3456" spans="27:28" x14ac:dyDescent="0.25">
      <c r="AA3456" s="1"/>
      <c r="AB3456" s="1"/>
    </row>
    <row r="3457" spans="27:28" x14ac:dyDescent="0.25">
      <c r="AA3457" s="1"/>
      <c r="AB3457" s="1"/>
    </row>
    <row r="3458" spans="27:28" x14ac:dyDescent="0.25">
      <c r="AA3458" s="1"/>
      <c r="AB3458" s="1"/>
    </row>
    <row r="3459" spans="27:28" x14ac:dyDescent="0.25">
      <c r="AA3459" s="1"/>
      <c r="AB3459" s="1"/>
    </row>
    <row r="3460" spans="27:28" x14ac:dyDescent="0.25">
      <c r="AA3460" s="1"/>
      <c r="AB3460" s="1"/>
    </row>
    <row r="3461" spans="27:28" x14ac:dyDescent="0.25">
      <c r="AA3461" s="1"/>
      <c r="AB3461" s="1"/>
    </row>
    <row r="3462" spans="27:28" x14ac:dyDescent="0.25">
      <c r="AA3462" s="1"/>
      <c r="AB3462" s="1"/>
    </row>
    <row r="3463" spans="27:28" x14ac:dyDescent="0.25">
      <c r="AA3463" s="1"/>
      <c r="AB3463" s="1"/>
    </row>
    <row r="3464" spans="27:28" x14ac:dyDescent="0.25">
      <c r="AA3464" s="1"/>
      <c r="AB3464" s="1"/>
    </row>
    <row r="3465" spans="27:28" x14ac:dyDescent="0.25">
      <c r="AA3465" s="1"/>
      <c r="AB3465" s="1"/>
    </row>
    <row r="3466" spans="27:28" x14ac:dyDescent="0.25">
      <c r="AA3466" s="1"/>
      <c r="AB3466" s="1"/>
    </row>
    <row r="3467" spans="27:28" x14ac:dyDescent="0.25">
      <c r="AA3467" s="1"/>
      <c r="AB3467" s="1"/>
    </row>
    <row r="3468" spans="27:28" x14ac:dyDescent="0.25">
      <c r="AA3468" s="1"/>
      <c r="AB3468" s="1"/>
    </row>
    <row r="3469" spans="27:28" x14ac:dyDescent="0.25">
      <c r="AA3469" s="1"/>
      <c r="AB3469" s="1"/>
    </row>
    <row r="3470" spans="27:28" x14ac:dyDescent="0.25">
      <c r="AA3470" s="1"/>
      <c r="AB3470" s="1"/>
    </row>
    <row r="3471" spans="27:28" x14ac:dyDescent="0.25">
      <c r="AA3471" s="1"/>
      <c r="AB3471" s="1"/>
    </row>
    <row r="3472" spans="27:28" x14ac:dyDescent="0.25">
      <c r="AA3472" s="1"/>
      <c r="AB3472" s="1"/>
    </row>
    <row r="3473" spans="27:28" x14ac:dyDescent="0.25">
      <c r="AA3473" s="1"/>
      <c r="AB3473" s="1"/>
    </row>
    <row r="3474" spans="27:28" x14ac:dyDescent="0.25">
      <c r="AA3474" s="1"/>
      <c r="AB3474" s="1"/>
    </row>
    <row r="3475" spans="27:28" x14ac:dyDescent="0.25">
      <c r="AA3475" s="1"/>
      <c r="AB3475" s="1"/>
    </row>
    <row r="3476" spans="27:28" x14ac:dyDescent="0.25">
      <c r="AA3476" s="1"/>
      <c r="AB3476" s="1"/>
    </row>
    <row r="3477" spans="27:28" x14ac:dyDescent="0.25">
      <c r="AA3477" s="1"/>
      <c r="AB3477" s="1"/>
    </row>
    <row r="3478" spans="27:28" x14ac:dyDescent="0.25">
      <c r="AA3478" s="1"/>
      <c r="AB3478" s="1"/>
    </row>
    <row r="3479" spans="27:28" x14ac:dyDescent="0.25">
      <c r="AA3479" s="1"/>
      <c r="AB3479" s="1"/>
    </row>
    <row r="3480" spans="27:28" x14ac:dyDescent="0.25">
      <c r="AA3480" s="1"/>
      <c r="AB3480" s="1"/>
    </row>
    <row r="3481" spans="27:28" x14ac:dyDescent="0.25">
      <c r="AA3481" s="1"/>
      <c r="AB3481" s="1"/>
    </row>
    <row r="3482" spans="27:28" x14ac:dyDescent="0.25">
      <c r="AA3482" s="1"/>
      <c r="AB3482" s="1"/>
    </row>
    <row r="3483" spans="27:28" x14ac:dyDescent="0.25">
      <c r="AA3483" s="1"/>
      <c r="AB3483" s="1"/>
    </row>
    <row r="3484" spans="27:28" x14ac:dyDescent="0.25">
      <c r="AA3484" s="1"/>
      <c r="AB3484" s="1"/>
    </row>
    <row r="3485" spans="27:28" x14ac:dyDescent="0.25">
      <c r="AA3485" s="1"/>
      <c r="AB3485" s="1"/>
    </row>
    <row r="3486" spans="27:28" x14ac:dyDescent="0.25">
      <c r="AA3486" s="1"/>
      <c r="AB3486" s="1"/>
    </row>
    <row r="3487" spans="27:28" x14ac:dyDescent="0.25">
      <c r="AA3487" s="1"/>
      <c r="AB3487" s="1"/>
    </row>
    <row r="3488" spans="27:28" x14ac:dyDescent="0.25">
      <c r="AA3488" s="1"/>
      <c r="AB3488" s="1"/>
    </row>
    <row r="3489" spans="27:28" x14ac:dyDescent="0.25">
      <c r="AA3489" s="1"/>
      <c r="AB3489" s="1"/>
    </row>
    <row r="3490" spans="27:28" x14ac:dyDescent="0.25">
      <c r="AA3490" s="1"/>
      <c r="AB3490" s="1"/>
    </row>
    <row r="3491" spans="27:28" x14ac:dyDescent="0.25">
      <c r="AA3491" s="1"/>
      <c r="AB3491" s="1"/>
    </row>
    <row r="3492" spans="27:28" x14ac:dyDescent="0.25">
      <c r="AA3492" s="1"/>
      <c r="AB3492" s="1"/>
    </row>
    <row r="3493" spans="27:28" x14ac:dyDescent="0.25">
      <c r="AA3493" s="1"/>
      <c r="AB3493" s="1"/>
    </row>
    <row r="3494" spans="27:28" x14ac:dyDescent="0.25">
      <c r="AA3494" s="1"/>
      <c r="AB3494" s="1"/>
    </row>
    <row r="3495" spans="27:28" x14ac:dyDescent="0.25">
      <c r="AA3495" s="1"/>
      <c r="AB3495" s="1"/>
    </row>
    <row r="3496" spans="27:28" x14ac:dyDescent="0.25">
      <c r="AA3496" s="1"/>
      <c r="AB3496" s="1"/>
    </row>
    <row r="3497" spans="27:28" x14ac:dyDescent="0.25">
      <c r="AA3497" s="1"/>
      <c r="AB3497" s="1"/>
    </row>
    <row r="3498" spans="27:28" x14ac:dyDescent="0.25">
      <c r="AA3498" s="1"/>
      <c r="AB3498" s="1"/>
    </row>
    <row r="3499" spans="27:28" x14ac:dyDescent="0.25">
      <c r="AA3499" s="1"/>
      <c r="AB3499" s="1"/>
    </row>
    <row r="3500" spans="27:28" x14ac:dyDescent="0.25">
      <c r="AA3500" s="1"/>
      <c r="AB3500" s="1"/>
    </row>
    <row r="3501" spans="27:28" x14ac:dyDescent="0.25">
      <c r="AA3501" s="1"/>
      <c r="AB3501" s="1"/>
    </row>
    <row r="3502" spans="27:28" x14ac:dyDescent="0.25">
      <c r="AA3502" s="1"/>
      <c r="AB3502" s="1"/>
    </row>
    <row r="3503" spans="27:28" x14ac:dyDescent="0.25">
      <c r="AA3503" s="1"/>
      <c r="AB3503" s="1"/>
    </row>
    <row r="3504" spans="27:28" x14ac:dyDescent="0.25">
      <c r="AA3504" s="1"/>
      <c r="AB3504" s="1"/>
    </row>
    <row r="3505" spans="27:28" x14ac:dyDescent="0.25">
      <c r="AA3505" s="1"/>
      <c r="AB3505" s="1"/>
    </row>
    <row r="3506" spans="27:28" x14ac:dyDescent="0.25">
      <c r="AA3506" s="1"/>
      <c r="AB3506" s="1"/>
    </row>
    <row r="3507" spans="27:28" x14ac:dyDescent="0.25">
      <c r="AA3507" s="1"/>
      <c r="AB3507" s="1"/>
    </row>
    <row r="3508" spans="27:28" x14ac:dyDescent="0.25">
      <c r="AA3508" s="1"/>
      <c r="AB3508" s="1"/>
    </row>
    <row r="3509" spans="27:28" x14ac:dyDescent="0.25">
      <c r="AA3509" s="1"/>
      <c r="AB3509" s="1"/>
    </row>
    <row r="3510" spans="27:28" x14ac:dyDescent="0.25">
      <c r="AA3510" s="1"/>
      <c r="AB3510" s="1"/>
    </row>
    <row r="3511" spans="27:28" x14ac:dyDescent="0.25">
      <c r="AA3511" s="1"/>
      <c r="AB3511" s="1"/>
    </row>
    <row r="3512" spans="27:28" x14ac:dyDescent="0.25">
      <c r="AA3512" s="1"/>
      <c r="AB3512" s="1"/>
    </row>
    <row r="3513" spans="27:28" x14ac:dyDescent="0.25">
      <c r="AA3513" s="1"/>
      <c r="AB3513" s="1"/>
    </row>
    <row r="3514" spans="27:28" x14ac:dyDescent="0.25">
      <c r="AA3514" s="1"/>
      <c r="AB3514" s="1"/>
    </row>
    <row r="3515" spans="27:28" x14ac:dyDescent="0.25">
      <c r="AA3515" s="1"/>
      <c r="AB3515" s="1"/>
    </row>
    <row r="3516" spans="27:28" x14ac:dyDescent="0.25">
      <c r="AA3516" s="1"/>
      <c r="AB3516" s="1"/>
    </row>
    <row r="3517" spans="27:28" x14ac:dyDescent="0.25">
      <c r="AA3517" s="1"/>
      <c r="AB3517" s="1"/>
    </row>
    <row r="3518" spans="27:28" x14ac:dyDescent="0.25">
      <c r="AA3518" s="1"/>
      <c r="AB3518" s="1"/>
    </row>
    <row r="3519" spans="27:28" x14ac:dyDescent="0.25">
      <c r="AA3519" s="1"/>
      <c r="AB3519" s="1"/>
    </row>
    <row r="3520" spans="27:28" x14ac:dyDescent="0.25">
      <c r="AA3520" s="1"/>
      <c r="AB3520" s="1"/>
    </row>
    <row r="3521" spans="27:28" x14ac:dyDescent="0.25">
      <c r="AA3521" s="1"/>
      <c r="AB3521" s="1"/>
    </row>
    <row r="3522" spans="27:28" x14ac:dyDescent="0.25">
      <c r="AA3522" s="1"/>
      <c r="AB3522" s="1"/>
    </row>
    <row r="3523" spans="27:28" x14ac:dyDescent="0.25">
      <c r="AA3523" s="1"/>
      <c r="AB3523" s="1"/>
    </row>
    <row r="3524" spans="27:28" x14ac:dyDescent="0.25">
      <c r="AA3524" s="1"/>
      <c r="AB3524" s="1"/>
    </row>
    <row r="3525" spans="27:28" x14ac:dyDescent="0.25">
      <c r="AA3525" s="1"/>
      <c r="AB3525" s="1"/>
    </row>
    <row r="3526" spans="27:28" x14ac:dyDescent="0.25">
      <c r="AA3526" s="1"/>
      <c r="AB3526" s="1"/>
    </row>
    <row r="3527" spans="27:28" x14ac:dyDescent="0.25">
      <c r="AA3527" s="1"/>
      <c r="AB3527" s="1"/>
    </row>
    <row r="3528" spans="27:28" x14ac:dyDescent="0.25">
      <c r="AA3528" s="1"/>
      <c r="AB3528" s="1"/>
    </row>
    <row r="3529" spans="27:28" x14ac:dyDescent="0.25">
      <c r="AA3529" s="1"/>
      <c r="AB3529" s="1"/>
    </row>
    <row r="3530" spans="27:28" x14ac:dyDescent="0.25">
      <c r="AA3530" s="1"/>
      <c r="AB3530" s="1"/>
    </row>
    <row r="3531" spans="27:28" x14ac:dyDescent="0.25">
      <c r="AA3531" s="1"/>
      <c r="AB3531" s="1"/>
    </row>
    <row r="3532" spans="27:28" x14ac:dyDescent="0.25">
      <c r="AA3532" s="1"/>
      <c r="AB3532" s="1"/>
    </row>
    <row r="3533" spans="27:28" x14ac:dyDescent="0.25">
      <c r="AA3533" s="1"/>
      <c r="AB3533" s="1"/>
    </row>
    <row r="3534" spans="27:28" x14ac:dyDescent="0.25">
      <c r="AA3534" s="1"/>
      <c r="AB3534" s="1"/>
    </row>
    <row r="3535" spans="27:28" x14ac:dyDescent="0.25">
      <c r="AA3535" s="1"/>
      <c r="AB3535" s="1"/>
    </row>
    <row r="3536" spans="27:28" x14ac:dyDescent="0.25">
      <c r="AA3536" s="1"/>
      <c r="AB3536" s="1"/>
    </row>
    <row r="3537" spans="27:28" x14ac:dyDescent="0.25">
      <c r="AA3537" s="1"/>
      <c r="AB3537" s="1"/>
    </row>
    <row r="3538" spans="27:28" x14ac:dyDescent="0.25">
      <c r="AA3538" s="1"/>
      <c r="AB3538" s="1"/>
    </row>
    <row r="3539" spans="27:28" x14ac:dyDescent="0.25">
      <c r="AA3539" s="1"/>
      <c r="AB3539" s="1"/>
    </row>
    <row r="3540" spans="27:28" x14ac:dyDescent="0.25">
      <c r="AA3540" s="1"/>
      <c r="AB3540" s="1"/>
    </row>
    <row r="3541" spans="27:28" x14ac:dyDescent="0.25">
      <c r="AA3541" s="1"/>
      <c r="AB3541" s="1"/>
    </row>
    <row r="3542" spans="27:28" x14ac:dyDescent="0.25">
      <c r="AA3542" s="1"/>
      <c r="AB3542" s="1"/>
    </row>
    <row r="3543" spans="27:28" x14ac:dyDescent="0.25">
      <c r="AA3543" s="1"/>
      <c r="AB3543" s="1"/>
    </row>
    <row r="3544" spans="27:28" x14ac:dyDescent="0.25">
      <c r="AA3544" s="1"/>
      <c r="AB3544" s="1"/>
    </row>
    <row r="3545" spans="27:28" x14ac:dyDescent="0.25">
      <c r="AA3545" s="1"/>
      <c r="AB3545" s="1"/>
    </row>
    <row r="3546" spans="27:28" x14ac:dyDescent="0.25">
      <c r="AA3546" s="1"/>
      <c r="AB3546" s="1"/>
    </row>
    <row r="3547" spans="27:28" x14ac:dyDescent="0.25">
      <c r="AA3547" s="1"/>
      <c r="AB3547" s="1"/>
    </row>
    <row r="3548" spans="27:28" x14ac:dyDescent="0.25">
      <c r="AA3548" s="1"/>
      <c r="AB3548" s="1"/>
    </row>
    <row r="3549" spans="27:28" x14ac:dyDescent="0.25">
      <c r="AA3549" s="1"/>
      <c r="AB3549" s="1"/>
    </row>
    <row r="3550" spans="27:28" x14ac:dyDescent="0.25">
      <c r="AA3550" s="1"/>
      <c r="AB3550" s="1"/>
    </row>
    <row r="3551" spans="27:28" x14ac:dyDescent="0.25">
      <c r="AA3551" s="1"/>
      <c r="AB3551" s="1"/>
    </row>
    <row r="3552" spans="27:28" x14ac:dyDescent="0.25">
      <c r="AA3552" s="1"/>
      <c r="AB3552" s="1"/>
    </row>
    <row r="3553" spans="27:28" x14ac:dyDescent="0.25">
      <c r="AA3553" s="1"/>
      <c r="AB3553" s="1"/>
    </row>
    <row r="3554" spans="27:28" x14ac:dyDescent="0.25">
      <c r="AA3554" s="1"/>
      <c r="AB3554" s="1"/>
    </row>
    <row r="3555" spans="27:28" x14ac:dyDescent="0.25">
      <c r="AA3555" s="1"/>
      <c r="AB3555" s="1"/>
    </row>
    <row r="3556" spans="27:28" x14ac:dyDescent="0.25">
      <c r="AA3556" s="1"/>
      <c r="AB3556" s="1"/>
    </row>
    <row r="3557" spans="27:28" x14ac:dyDescent="0.25">
      <c r="AA3557" s="1"/>
      <c r="AB3557" s="1"/>
    </row>
    <row r="3558" spans="27:28" x14ac:dyDescent="0.25">
      <c r="AA3558" s="1"/>
      <c r="AB3558" s="1"/>
    </row>
    <row r="3559" spans="27:28" x14ac:dyDescent="0.25">
      <c r="AA3559" s="1"/>
      <c r="AB3559" s="1"/>
    </row>
    <row r="3560" spans="27:28" x14ac:dyDescent="0.25">
      <c r="AA3560" s="1"/>
      <c r="AB3560" s="1"/>
    </row>
    <row r="3561" spans="27:28" x14ac:dyDescent="0.25">
      <c r="AA3561" s="1"/>
      <c r="AB3561" s="1"/>
    </row>
    <row r="3562" spans="27:28" x14ac:dyDescent="0.25">
      <c r="AA3562" s="1"/>
      <c r="AB3562" s="1"/>
    </row>
    <row r="3563" spans="27:28" x14ac:dyDescent="0.25">
      <c r="AA3563" s="1"/>
      <c r="AB3563" s="1"/>
    </row>
    <row r="3564" spans="27:28" x14ac:dyDescent="0.25">
      <c r="AA3564" s="1"/>
      <c r="AB3564" s="1"/>
    </row>
    <row r="3565" spans="27:28" x14ac:dyDescent="0.25">
      <c r="AA3565" s="1"/>
      <c r="AB3565" s="1"/>
    </row>
    <row r="3566" spans="27:28" x14ac:dyDescent="0.25">
      <c r="AA3566" s="1"/>
      <c r="AB3566" s="1"/>
    </row>
    <row r="3567" spans="27:28" x14ac:dyDescent="0.25">
      <c r="AA3567" s="1"/>
      <c r="AB3567" s="1"/>
    </row>
    <row r="3568" spans="27:28" x14ac:dyDescent="0.25">
      <c r="AA3568" s="1"/>
      <c r="AB3568" s="1"/>
    </row>
    <row r="3569" spans="27:28" x14ac:dyDescent="0.25">
      <c r="AA3569" s="1"/>
      <c r="AB3569" s="1"/>
    </row>
    <row r="3570" spans="27:28" x14ac:dyDescent="0.25">
      <c r="AA3570" s="1"/>
      <c r="AB3570" s="1"/>
    </row>
    <row r="3571" spans="27:28" x14ac:dyDescent="0.25">
      <c r="AA3571" s="1"/>
      <c r="AB3571" s="1"/>
    </row>
    <row r="3572" spans="27:28" x14ac:dyDescent="0.25">
      <c r="AA3572" s="1"/>
      <c r="AB3572" s="1"/>
    </row>
    <row r="3573" spans="27:28" x14ac:dyDescent="0.25">
      <c r="AA3573" s="1"/>
      <c r="AB3573" s="1"/>
    </row>
    <row r="3574" spans="27:28" x14ac:dyDescent="0.25">
      <c r="AA3574" s="1"/>
      <c r="AB3574" s="1"/>
    </row>
    <row r="3575" spans="27:28" x14ac:dyDescent="0.25">
      <c r="AA3575" s="1"/>
      <c r="AB3575" s="1"/>
    </row>
    <row r="3576" spans="27:28" x14ac:dyDescent="0.25">
      <c r="AA3576" s="1"/>
      <c r="AB3576" s="1"/>
    </row>
    <row r="3577" spans="27:28" x14ac:dyDescent="0.25">
      <c r="AA3577" s="1"/>
      <c r="AB3577" s="1"/>
    </row>
    <row r="3578" spans="27:28" x14ac:dyDescent="0.25">
      <c r="AA3578" s="1"/>
      <c r="AB3578" s="1"/>
    </row>
    <row r="3579" spans="27:28" x14ac:dyDescent="0.25">
      <c r="AA3579" s="1"/>
      <c r="AB3579" s="1"/>
    </row>
    <row r="3580" spans="27:28" x14ac:dyDescent="0.25">
      <c r="AA3580" s="1"/>
      <c r="AB3580" s="1"/>
    </row>
    <row r="3581" spans="27:28" x14ac:dyDescent="0.25">
      <c r="AA3581" s="1"/>
      <c r="AB3581" s="1"/>
    </row>
    <row r="3582" spans="27:28" x14ac:dyDescent="0.25">
      <c r="AA3582" s="1"/>
      <c r="AB3582" s="1"/>
    </row>
    <row r="3583" spans="27:28" x14ac:dyDescent="0.25">
      <c r="AA3583" s="1"/>
      <c r="AB3583" s="1"/>
    </row>
    <row r="3584" spans="27:28" x14ac:dyDescent="0.25">
      <c r="AA3584" s="1"/>
      <c r="AB3584" s="1"/>
    </row>
    <row r="3585" spans="27:28" x14ac:dyDescent="0.25">
      <c r="AA3585" s="1"/>
      <c r="AB3585" s="1"/>
    </row>
    <row r="3586" spans="27:28" x14ac:dyDescent="0.25">
      <c r="AA3586" s="1"/>
      <c r="AB3586" s="1"/>
    </row>
    <row r="3587" spans="27:28" x14ac:dyDescent="0.25">
      <c r="AA3587" s="1"/>
      <c r="AB3587" s="1"/>
    </row>
    <row r="3588" spans="27:28" x14ac:dyDescent="0.25">
      <c r="AA3588" s="1"/>
      <c r="AB3588" s="1"/>
    </row>
    <row r="3589" spans="27:28" x14ac:dyDescent="0.25">
      <c r="AA3589" s="1"/>
      <c r="AB3589" s="1"/>
    </row>
    <row r="3590" spans="27:28" x14ac:dyDescent="0.25">
      <c r="AA3590" s="1"/>
      <c r="AB3590" s="1"/>
    </row>
    <row r="3591" spans="27:28" x14ac:dyDescent="0.25">
      <c r="AA3591" s="1"/>
      <c r="AB3591" s="1"/>
    </row>
    <row r="3592" spans="27:28" x14ac:dyDescent="0.25">
      <c r="AA3592" s="1"/>
      <c r="AB3592" s="1"/>
    </row>
    <row r="3593" spans="27:28" x14ac:dyDescent="0.25">
      <c r="AA3593" s="1"/>
      <c r="AB3593" s="1"/>
    </row>
    <row r="3594" spans="27:28" x14ac:dyDescent="0.25">
      <c r="AA3594" s="1"/>
      <c r="AB3594" s="1"/>
    </row>
    <row r="3595" spans="27:28" x14ac:dyDescent="0.25">
      <c r="AA3595" s="1"/>
      <c r="AB3595" s="1"/>
    </row>
    <row r="3596" spans="27:28" x14ac:dyDescent="0.25">
      <c r="AA3596" s="1"/>
      <c r="AB3596" s="1"/>
    </row>
    <row r="3597" spans="27:28" x14ac:dyDescent="0.25">
      <c r="AA3597" s="1"/>
      <c r="AB3597" s="1"/>
    </row>
    <row r="3598" spans="27:28" x14ac:dyDescent="0.25">
      <c r="AA3598" s="1"/>
      <c r="AB3598" s="1"/>
    </row>
    <row r="3599" spans="27:28" x14ac:dyDescent="0.25">
      <c r="AA3599" s="1"/>
      <c r="AB3599" s="1"/>
    </row>
    <row r="3600" spans="27:28" x14ac:dyDescent="0.25">
      <c r="AA3600" s="1"/>
      <c r="AB3600" s="1"/>
    </row>
    <row r="3601" spans="27:28" x14ac:dyDescent="0.25">
      <c r="AA3601" s="1"/>
      <c r="AB3601" s="1"/>
    </row>
    <row r="3602" spans="27:28" x14ac:dyDescent="0.25">
      <c r="AA3602" s="1"/>
      <c r="AB3602" s="1"/>
    </row>
    <row r="3603" spans="27:28" x14ac:dyDescent="0.25">
      <c r="AA3603" s="1"/>
      <c r="AB3603" s="1"/>
    </row>
    <row r="3604" spans="27:28" x14ac:dyDescent="0.25">
      <c r="AA3604" s="1"/>
      <c r="AB3604" s="1"/>
    </row>
    <row r="3605" spans="27:28" x14ac:dyDescent="0.25">
      <c r="AA3605" s="1"/>
      <c r="AB3605" s="1"/>
    </row>
    <row r="3606" spans="27:28" x14ac:dyDescent="0.25">
      <c r="AA3606" s="1"/>
      <c r="AB3606" s="1"/>
    </row>
    <row r="3607" spans="27:28" x14ac:dyDescent="0.25">
      <c r="AA3607" s="1"/>
      <c r="AB3607" s="1"/>
    </row>
    <row r="3608" spans="27:28" x14ac:dyDescent="0.25">
      <c r="AA3608" s="1"/>
      <c r="AB3608" s="1"/>
    </row>
    <row r="3609" spans="27:28" x14ac:dyDescent="0.25">
      <c r="AA3609" s="1"/>
      <c r="AB3609" s="1"/>
    </row>
    <row r="3610" spans="27:28" x14ac:dyDescent="0.25">
      <c r="AA3610" s="1"/>
      <c r="AB3610" s="1"/>
    </row>
    <row r="3611" spans="27:28" x14ac:dyDescent="0.25">
      <c r="AA3611" s="1"/>
      <c r="AB3611" s="1"/>
    </row>
    <row r="3612" spans="27:28" x14ac:dyDescent="0.25">
      <c r="AA3612" s="1"/>
      <c r="AB3612" s="1"/>
    </row>
    <row r="3613" spans="27:28" x14ac:dyDescent="0.25">
      <c r="AA3613" s="1"/>
      <c r="AB3613" s="1"/>
    </row>
    <row r="3614" spans="27:28" x14ac:dyDescent="0.25">
      <c r="AA3614" s="1"/>
      <c r="AB3614" s="1"/>
    </row>
    <row r="3615" spans="27:28" x14ac:dyDescent="0.25">
      <c r="AA3615" s="1"/>
      <c r="AB3615" s="1"/>
    </row>
    <row r="3616" spans="27:28" x14ac:dyDescent="0.25">
      <c r="AA3616" s="1"/>
      <c r="AB3616" s="1"/>
    </row>
    <row r="3617" spans="27:28" x14ac:dyDescent="0.25">
      <c r="AA3617" s="1"/>
      <c r="AB3617" s="1"/>
    </row>
    <row r="3618" spans="27:28" x14ac:dyDescent="0.25">
      <c r="AA3618" s="1"/>
      <c r="AB3618" s="1"/>
    </row>
    <row r="3619" spans="27:28" x14ac:dyDescent="0.25">
      <c r="AA3619" s="1"/>
      <c r="AB3619" s="1"/>
    </row>
    <row r="3620" spans="27:28" x14ac:dyDescent="0.25">
      <c r="AA3620" s="1"/>
      <c r="AB3620" s="1"/>
    </row>
    <row r="3621" spans="27:28" x14ac:dyDescent="0.25">
      <c r="AA3621" s="1"/>
      <c r="AB3621" s="1"/>
    </row>
    <row r="3622" spans="27:28" x14ac:dyDescent="0.25">
      <c r="AA3622" s="1"/>
      <c r="AB3622" s="1"/>
    </row>
    <row r="3623" spans="27:28" x14ac:dyDescent="0.25">
      <c r="AA3623" s="1"/>
      <c r="AB3623" s="1"/>
    </row>
    <row r="3624" spans="27:28" x14ac:dyDescent="0.25">
      <c r="AA3624" s="1"/>
      <c r="AB3624" s="1"/>
    </row>
    <row r="3625" spans="27:28" x14ac:dyDescent="0.25">
      <c r="AA3625" s="1"/>
      <c r="AB3625" s="1"/>
    </row>
    <row r="3626" spans="27:28" x14ac:dyDescent="0.25">
      <c r="AA3626" s="1"/>
      <c r="AB3626" s="1"/>
    </row>
    <row r="3627" spans="27:28" x14ac:dyDescent="0.25">
      <c r="AA3627" s="1"/>
      <c r="AB3627" s="1"/>
    </row>
    <row r="3628" spans="27:28" x14ac:dyDescent="0.25">
      <c r="AA3628" s="1"/>
      <c r="AB3628" s="1"/>
    </row>
    <row r="3629" spans="27:28" x14ac:dyDescent="0.25">
      <c r="AA3629" s="1"/>
      <c r="AB3629" s="1"/>
    </row>
    <row r="3630" spans="27:28" x14ac:dyDescent="0.25">
      <c r="AA3630" s="1"/>
      <c r="AB3630" s="1"/>
    </row>
    <row r="3631" spans="27:28" x14ac:dyDescent="0.25">
      <c r="AA3631" s="1"/>
      <c r="AB3631" s="1"/>
    </row>
    <row r="3632" spans="27:28" x14ac:dyDescent="0.25">
      <c r="AA3632" s="1"/>
      <c r="AB3632" s="1"/>
    </row>
    <row r="3633" spans="27:28" x14ac:dyDescent="0.25">
      <c r="AA3633" s="1"/>
      <c r="AB3633" s="1"/>
    </row>
    <row r="3634" spans="27:28" x14ac:dyDescent="0.25">
      <c r="AA3634" s="1"/>
      <c r="AB3634" s="1"/>
    </row>
    <row r="3635" spans="27:28" x14ac:dyDescent="0.25">
      <c r="AA3635" s="1"/>
      <c r="AB3635" s="1"/>
    </row>
    <row r="3636" spans="27:28" x14ac:dyDescent="0.25">
      <c r="AA3636" s="1"/>
      <c r="AB3636" s="1"/>
    </row>
    <row r="3637" spans="27:28" x14ac:dyDescent="0.25">
      <c r="AA3637" s="1"/>
      <c r="AB3637" s="1"/>
    </row>
    <row r="3638" spans="27:28" x14ac:dyDescent="0.25">
      <c r="AA3638" s="1"/>
      <c r="AB3638" s="1"/>
    </row>
    <row r="3639" spans="27:28" x14ac:dyDescent="0.25">
      <c r="AA3639" s="1"/>
      <c r="AB3639" s="1"/>
    </row>
    <row r="3640" spans="27:28" x14ac:dyDescent="0.25">
      <c r="AA3640" s="1"/>
      <c r="AB3640" s="1"/>
    </row>
    <row r="3641" spans="27:28" x14ac:dyDescent="0.25">
      <c r="AA3641" s="1"/>
      <c r="AB3641" s="1"/>
    </row>
    <row r="3642" spans="27:28" x14ac:dyDescent="0.25">
      <c r="AA3642" s="1"/>
      <c r="AB3642" s="1"/>
    </row>
    <row r="3643" spans="27:28" x14ac:dyDescent="0.25">
      <c r="AA3643" s="1"/>
      <c r="AB3643" s="1"/>
    </row>
    <row r="3644" spans="27:28" x14ac:dyDescent="0.25">
      <c r="AA3644" s="1"/>
      <c r="AB3644" s="1"/>
    </row>
    <row r="3645" spans="27:28" x14ac:dyDescent="0.25">
      <c r="AA3645" s="1"/>
      <c r="AB3645" s="1"/>
    </row>
    <row r="3646" spans="27:28" x14ac:dyDescent="0.25">
      <c r="AA3646" s="1"/>
      <c r="AB3646" s="1"/>
    </row>
    <row r="3647" spans="27:28" x14ac:dyDescent="0.25">
      <c r="AA3647" s="1"/>
      <c r="AB3647" s="1"/>
    </row>
    <row r="3648" spans="27:28" x14ac:dyDescent="0.25">
      <c r="AA3648" s="1"/>
      <c r="AB3648" s="1"/>
    </row>
    <row r="3649" spans="27:28" x14ac:dyDescent="0.25">
      <c r="AA3649" s="1"/>
      <c r="AB3649" s="1"/>
    </row>
    <row r="3650" spans="27:28" x14ac:dyDescent="0.25">
      <c r="AA3650" s="1"/>
      <c r="AB3650" s="1"/>
    </row>
    <row r="3651" spans="27:28" x14ac:dyDescent="0.25">
      <c r="AA3651" s="1"/>
      <c r="AB3651" s="1"/>
    </row>
    <row r="3652" spans="27:28" x14ac:dyDescent="0.25">
      <c r="AA3652" s="1"/>
      <c r="AB3652" s="1"/>
    </row>
    <row r="3653" spans="27:28" x14ac:dyDescent="0.25">
      <c r="AA3653" s="1"/>
      <c r="AB3653" s="1"/>
    </row>
    <row r="3654" spans="27:28" x14ac:dyDescent="0.25">
      <c r="AA3654" s="1"/>
      <c r="AB3654" s="1"/>
    </row>
    <row r="3655" spans="27:28" x14ac:dyDescent="0.25">
      <c r="AA3655" s="1"/>
      <c r="AB3655" s="1"/>
    </row>
    <row r="3656" spans="27:28" x14ac:dyDescent="0.25">
      <c r="AA3656" s="1"/>
      <c r="AB3656" s="1"/>
    </row>
    <row r="3657" spans="27:28" x14ac:dyDescent="0.25">
      <c r="AA3657" s="1"/>
      <c r="AB3657" s="1"/>
    </row>
    <row r="3658" spans="27:28" x14ac:dyDescent="0.25">
      <c r="AA3658" s="1"/>
      <c r="AB3658" s="1"/>
    </row>
    <row r="3659" spans="27:28" x14ac:dyDescent="0.25">
      <c r="AA3659" s="1"/>
      <c r="AB3659" s="1"/>
    </row>
    <row r="3660" spans="27:28" x14ac:dyDescent="0.25">
      <c r="AA3660" s="1"/>
      <c r="AB3660" s="1"/>
    </row>
    <row r="3661" spans="27:28" x14ac:dyDescent="0.25">
      <c r="AA3661" s="1"/>
      <c r="AB3661" s="1"/>
    </row>
    <row r="3662" spans="27:28" x14ac:dyDescent="0.25">
      <c r="AA3662" s="1"/>
      <c r="AB3662" s="1"/>
    </row>
    <row r="3663" spans="27:28" x14ac:dyDescent="0.25">
      <c r="AA3663" s="1"/>
      <c r="AB3663" s="1"/>
    </row>
    <row r="3664" spans="27:28" x14ac:dyDescent="0.25">
      <c r="AA3664" s="1"/>
      <c r="AB3664" s="1"/>
    </row>
    <row r="3665" spans="27:28" x14ac:dyDescent="0.25">
      <c r="AA3665" s="1"/>
      <c r="AB3665" s="1"/>
    </row>
    <row r="3666" spans="27:28" x14ac:dyDescent="0.25">
      <c r="AA3666" s="1"/>
      <c r="AB3666" s="1"/>
    </row>
    <row r="3667" spans="27:28" x14ac:dyDescent="0.25">
      <c r="AA3667" s="1"/>
      <c r="AB3667" s="1"/>
    </row>
    <row r="3668" spans="27:28" x14ac:dyDescent="0.25">
      <c r="AA3668" s="1"/>
      <c r="AB3668" s="1"/>
    </row>
    <row r="3669" spans="27:28" x14ac:dyDescent="0.25">
      <c r="AA3669" s="1"/>
      <c r="AB3669" s="1"/>
    </row>
    <row r="3670" spans="27:28" x14ac:dyDescent="0.25">
      <c r="AA3670" s="1"/>
      <c r="AB3670" s="1"/>
    </row>
    <row r="3671" spans="27:28" x14ac:dyDescent="0.25">
      <c r="AA3671" s="1"/>
      <c r="AB3671" s="1"/>
    </row>
    <row r="3672" spans="27:28" x14ac:dyDescent="0.25">
      <c r="AA3672" s="1"/>
      <c r="AB3672" s="1"/>
    </row>
    <row r="3673" spans="27:28" x14ac:dyDescent="0.25">
      <c r="AA3673" s="1"/>
      <c r="AB3673" s="1"/>
    </row>
    <row r="3674" spans="27:28" x14ac:dyDescent="0.25">
      <c r="AA3674" s="1"/>
      <c r="AB3674" s="1"/>
    </row>
    <row r="3675" spans="27:28" x14ac:dyDescent="0.25">
      <c r="AA3675" s="1"/>
      <c r="AB3675" s="1"/>
    </row>
    <row r="3676" spans="27:28" x14ac:dyDescent="0.25">
      <c r="AA3676" s="1"/>
      <c r="AB3676" s="1"/>
    </row>
    <row r="3677" spans="27:28" x14ac:dyDescent="0.25">
      <c r="AA3677" s="1"/>
      <c r="AB3677" s="1"/>
    </row>
    <row r="3678" spans="27:28" x14ac:dyDescent="0.25">
      <c r="AA3678" s="1"/>
      <c r="AB3678" s="1"/>
    </row>
    <row r="3679" spans="27:28" x14ac:dyDescent="0.25">
      <c r="AA3679" s="1"/>
      <c r="AB3679" s="1"/>
    </row>
    <row r="3680" spans="27:28" x14ac:dyDescent="0.25">
      <c r="AA3680" s="1"/>
      <c r="AB3680" s="1"/>
    </row>
    <row r="3681" spans="27:28" x14ac:dyDescent="0.25">
      <c r="AA3681" s="1"/>
      <c r="AB3681" s="1"/>
    </row>
    <row r="3682" spans="27:28" x14ac:dyDescent="0.25">
      <c r="AA3682" s="1"/>
      <c r="AB3682" s="1"/>
    </row>
    <row r="3683" spans="27:28" x14ac:dyDescent="0.25">
      <c r="AA3683" s="1"/>
      <c r="AB3683" s="1"/>
    </row>
    <row r="3684" spans="27:28" x14ac:dyDescent="0.25">
      <c r="AA3684" s="1"/>
      <c r="AB3684" s="1"/>
    </row>
    <row r="3685" spans="27:28" x14ac:dyDescent="0.25">
      <c r="AA3685" s="1"/>
      <c r="AB3685" s="1"/>
    </row>
    <row r="3686" spans="27:28" x14ac:dyDescent="0.25">
      <c r="AA3686" s="1"/>
      <c r="AB3686" s="1"/>
    </row>
    <row r="3687" spans="27:28" x14ac:dyDescent="0.25">
      <c r="AA3687" s="1"/>
      <c r="AB3687" s="1"/>
    </row>
    <row r="3688" spans="27:28" x14ac:dyDescent="0.25">
      <c r="AA3688" s="1"/>
      <c r="AB3688" s="1"/>
    </row>
    <row r="3689" spans="27:28" x14ac:dyDescent="0.25">
      <c r="AA3689" s="1"/>
      <c r="AB3689" s="1"/>
    </row>
    <row r="3690" spans="27:28" x14ac:dyDescent="0.25">
      <c r="AA3690" s="1"/>
      <c r="AB3690" s="1"/>
    </row>
    <row r="3691" spans="27:28" x14ac:dyDescent="0.25">
      <c r="AA3691" s="1"/>
      <c r="AB3691" s="1"/>
    </row>
    <row r="3692" spans="27:28" x14ac:dyDescent="0.25">
      <c r="AA3692" s="1"/>
      <c r="AB3692" s="1"/>
    </row>
    <row r="3693" spans="27:28" x14ac:dyDescent="0.25">
      <c r="AA3693" s="1"/>
      <c r="AB3693" s="1"/>
    </row>
    <row r="3694" spans="27:28" x14ac:dyDescent="0.25">
      <c r="AA3694" s="1"/>
      <c r="AB3694" s="1"/>
    </row>
    <row r="3695" spans="27:28" x14ac:dyDescent="0.25">
      <c r="AA3695" s="1"/>
      <c r="AB3695" s="1"/>
    </row>
    <row r="3696" spans="27:28" x14ac:dyDescent="0.25">
      <c r="AA3696" s="1"/>
      <c r="AB3696" s="1"/>
    </row>
    <row r="3697" spans="27:28" x14ac:dyDescent="0.25">
      <c r="AA3697" s="1"/>
      <c r="AB3697" s="1"/>
    </row>
    <row r="3698" spans="27:28" x14ac:dyDescent="0.25">
      <c r="AA3698" s="1"/>
      <c r="AB3698" s="1"/>
    </row>
    <row r="3699" spans="27:28" x14ac:dyDescent="0.25">
      <c r="AA3699" s="1"/>
      <c r="AB3699" s="1"/>
    </row>
    <row r="3700" spans="27:28" x14ac:dyDescent="0.25">
      <c r="AA3700" s="1"/>
      <c r="AB3700" s="1"/>
    </row>
    <row r="3701" spans="27:28" x14ac:dyDescent="0.25">
      <c r="AA3701" s="1"/>
      <c r="AB3701" s="1"/>
    </row>
    <row r="3702" spans="27:28" x14ac:dyDescent="0.25">
      <c r="AA3702" s="1"/>
      <c r="AB3702" s="1"/>
    </row>
    <row r="3703" spans="27:28" x14ac:dyDescent="0.25">
      <c r="AA3703" s="1"/>
      <c r="AB3703" s="1"/>
    </row>
    <row r="3704" spans="27:28" x14ac:dyDescent="0.25">
      <c r="AA3704" s="1"/>
      <c r="AB3704" s="1"/>
    </row>
    <row r="3705" spans="27:28" x14ac:dyDescent="0.25">
      <c r="AA3705" s="1"/>
      <c r="AB3705" s="1"/>
    </row>
    <row r="3706" spans="27:28" x14ac:dyDescent="0.25">
      <c r="AA3706" s="1"/>
      <c r="AB3706" s="1"/>
    </row>
    <row r="3707" spans="27:28" x14ac:dyDescent="0.25">
      <c r="AA3707" s="1"/>
      <c r="AB3707" s="1"/>
    </row>
    <row r="3708" spans="27:28" x14ac:dyDescent="0.25">
      <c r="AA3708" s="1"/>
      <c r="AB3708" s="1"/>
    </row>
    <row r="3709" spans="27:28" x14ac:dyDescent="0.25">
      <c r="AA3709" s="1"/>
      <c r="AB3709" s="1"/>
    </row>
    <row r="3710" spans="27:28" x14ac:dyDescent="0.25">
      <c r="AA3710" s="1"/>
      <c r="AB3710" s="1"/>
    </row>
    <row r="3711" spans="27:28" x14ac:dyDescent="0.25">
      <c r="AA3711" s="1"/>
      <c r="AB3711" s="1"/>
    </row>
    <row r="3712" spans="27:28" x14ac:dyDescent="0.25">
      <c r="AA3712" s="1"/>
      <c r="AB3712" s="1"/>
    </row>
    <row r="3713" spans="27:28" x14ac:dyDescent="0.25">
      <c r="AA3713" s="1"/>
      <c r="AB3713" s="1"/>
    </row>
    <row r="3714" spans="27:28" x14ac:dyDescent="0.25">
      <c r="AA3714" s="1"/>
      <c r="AB3714" s="1"/>
    </row>
    <row r="3715" spans="27:28" x14ac:dyDescent="0.25">
      <c r="AA3715" s="1"/>
      <c r="AB3715" s="1"/>
    </row>
    <row r="3716" spans="27:28" x14ac:dyDescent="0.25">
      <c r="AA3716" s="1"/>
      <c r="AB3716" s="1"/>
    </row>
    <row r="3717" spans="27:28" x14ac:dyDescent="0.25">
      <c r="AA3717" s="1"/>
      <c r="AB3717" s="1"/>
    </row>
    <row r="3718" spans="27:28" x14ac:dyDescent="0.25">
      <c r="AA3718" s="1"/>
      <c r="AB3718" s="1"/>
    </row>
    <row r="3719" spans="27:28" x14ac:dyDescent="0.25">
      <c r="AA3719" s="1"/>
      <c r="AB3719" s="1"/>
    </row>
    <row r="3720" spans="27:28" x14ac:dyDescent="0.25">
      <c r="AA3720" s="1"/>
      <c r="AB3720" s="1"/>
    </row>
    <row r="3721" spans="27:28" x14ac:dyDescent="0.25">
      <c r="AA3721" s="1"/>
      <c r="AB3721" s="1"/>
    </row>
    <row r="3722" spans="27:28" x14ac:dyDescent="0.25">
      <c r="AA3722" s="1"/>
      <c r="AB3722" s="1"/>
    </row>
    <row r="3723" spans="27:28" x14ac:dyDescent="0.25">
      <c r="AA3723" s="1"/>
      <c r="AB3723" s="1"/>
    </row>
    <row r="3724" spans="27:28" x14ac:dyDescent="0.25">
      <c r="AA3724" s="1"/>
      <c r="AB3724" s="1"/>
    </row>
    <row r="3725" spans="27:28" x14ac:dyDescent="0.25">
      <c r="AA3725" s="1"/>
      <c r="AB3725" s="1"/>
    </row>
    <row r="3726" spans="27:28" x14ac:dyDescent="0.25">
      <c r="AA3726" s="1"/>
      <c r="AB3726" s="1"/>
    </row>
    <row r="3727" spans="27:28" x14ac:dyDescent="0.25">
      <c r="AA3727" s="1"/>
      <c r="AB3727" s="1"/>
    </row>
    <row r="3728" spans="27:28" x14ac:dyDescent="0.25">
      <c r="AA3728" s="1"/>
      <c r="AB3728" s="1"/>
    </row>
    <row r="3729" spans="27:28" x14ac:dyDescent="0.25">
      <c r="AA3729" s="1"/>
      <c r="AB3729" s="1"/>
    </row>
    <row r="3730" spans="27:28" x14ac:dyDescent="0.25">
      <c r="AA3730" s="1"/>
      <c r="AB3730" s="1"/>
    </row>
    <row r="3731" spans="27:28" x14ac:dyDescent="0.25">
      <c r="AA3731" s="1"/>
      <c r="AB3731" s="1"/>
    </row>
    <row r="3732" spans="27:28" x14ac:dyDescent="0.25">
      <c r="AA3732" s="1"/>
      <c r="AB3732" s="1"/>
    </row>
    <row r="3733" spans="27:28" x14ac:dyDescent="0.25">
      <c r="AA3733" s="1"/>
      <c r="AB3733" s="1"/>
    </row>
    <row r="3734" spans="27:28" x14ac:dyDescent="0.25">
      <c r="AA3734" s="1"/>
      <c r="AB3734" s="1"/>
    </row>
    <row r="3735" spans="27:28" x14ac:dyDescent="0.25">
      <c r="AA3735" s="1"/>
      <c r="AB3735" s="1"/>
    </row>
    <row r="3736" spans="27:28" x14ac:dyDescent="0.25">
      <c r="AA3736" s="1"/>
      <c r="AB3736" s="1"/>
    </row>
    <row r="3737" spans="27:28" x14ac:dyDescent="0.25">
      <c r="AA3737" s="1"/>
      <c r="AB3737" s="1"/>
    </row>
    <row r="3738" spans="27:28" x14ac:dyDescent="0.25">
      <c r="AA3738" s="1"/>
      <c r="AB3738" s="1"/>
    </row>
    <row r="3739" spans="27:28" x14ac:dyDescent="0.25">
      <c r="AA3739" s="1"/>
      <c r="AB3739" s="1"/>
    </row>
    <row r="3740" spans="27:28" x14ac:dyDescent="0.25">
      <c r="AA3740" s="1"/>
      <c r="AB3740" s="1"/>
    </row>
    <row r="3741" spans="27:28" x14ac:dyDescent="0.25">
      <c r="AA3741" s="1"/>
      <c r="AB3741" s="1"/>
    </row>
    <row r="3742" spans="27:28" x14ac:dyDescent="0.25">
      <c r="AA3742" s="1"/>
      <c r="AB3742" s="1"/>
    </row>
    <row r="3743" spans="27:28" x14ac:dyDescent="0.25">
      <c r="AA3743" s="1"/>
      <c r="AB3743" s="1"/>
    </row>
    <row r="3744" spans="27:28" x14ac:dyDescent="0.25">
      <c r="AA3744" s="1"/>
      <c r="AB3744" s="1"/>
    </row>
    <row r="3745" spans="27:28" x14ac:dyDescent="0.25">
      <c r="AA3745" s="1"/>
      <c r="AB3745" s="1"/>
    </row>
    <row r="3746" spans="27:28" x14ac:dyDescent="0.25">
      <c r="AA3746" s="1"/>
      <c r="AB3746" s="1"/>
    </row>
    <row r="3747" spans="27:28" x14ac:dyDescent="0.25">
      <c r="AA3747" s="1"/>
      <c r="AB3747" s="1"/>
    </row>
    <row r="3748" spans="27:28" x14ac:dyDescent="0.25">
      <c r="AA3748" s="1"/>
      <c r="AB3748" s="1"/>
    </row>
    <row r="3749" spans="27:28" x14ac:dyDescent="0.25">
      <c r="AA3749" s="1"/>
      <c r="AB3749" s="1"/>
    </row>
    <row r="3750" spans="27:28" x14ac:dyDescent="0.25">
      <c r="AA3750" s="1"/>
      <c r="AB3750" s="1"/>
    </row>
    <row r="3751" spans="27:28" x14ac:dyDescent="0.25">
      <c r="AA3751" s="1"/>
      <c r="AB3751" s="1"/>
    </row>
    <row r="3752" spans="27:28" x14ac:dyDescent="0.25">
      <c r="AA3752" s="1"/>
      <c r="AB3752" s="1"/>
    </row>
    <row r="3753" spans="27:28" x14ac:dyDescent="0.25">
      <c r="AA3753" s="1"/>
      <c r="AB3753" s="1"/>
    </row>
    <row r="3754" spans="27:28" x14ac:dyDescent="0.25">
      <c r="AA3754" s="1"/>
      <c r="AB3754" s="1"/>
    </row>
    <row r="3755" spans="27:28" x14ac:dyDescent="0.25">
      <c r="AA3755" s="1"/>
      <c r="AB3755" s="1"/>
    </row>
    <row r="3756" spans="27:28" x14ac:dyDescent="0.25">
      <c r="AA3756" s="1"/>
      <c r="AB3756" s="1"/>
    </row>
    <row r="3757" spans="27:28" x14ac:dyDescent="0.25">
      <c r="AA3757" s="1"/>
      <c r="AB3757" s="1"/>
    </row>
    <row r="3758" spans="27:28" x14ac:dyDescent="0.25">
      <c r="AA3758" s="1"/>
      <c r="AB3758" s="1"/>
    </row>
    <row r="3759" spans="27:28" x14ac:dyDescent="0.25">
      <c r="AA3759" s="1"/>
      <c r="AB3759" s="1"/>
    </row>
    <row r="3760" spans="27:28" x14ac:dyDescent="0.25">
      <c r="AA3760" s="1"/>
      <c r="AB3760" s="1"/>
    </row>
    <row r="3761" spans="27:28" x14ac:dyDescent="0.25">
      <c r="AA3761" s="1"/>
      <c r="AB3761" s="1"/>
    </row>
    <row r="3762" spans="27:28" x14ac:dyDescent="0.25">
      <c r="AA3762" s="1"/>
      <c r="AB3762" s="1"/>
    </row>
    <row r="3763" spans="27:28" x14ac:dyDescent="0.25">
      <c r="AA3763" s="1"/>
      <c r="AB3763" s="1"/>
    </row>
    <row r="3764" spans="27:28" x14ac:dyDescent="0.25">
      <c r="AA3764" s="1"/>
      <c r="AB3764" s="1"/>
    </row>
    <row r="3765" spans="27:28" x14ac:dyDescent="0.25">
      <c r="AA3765" s="1"/>
      <c r="AB3765" s="1"/>
    </row>
    <row r="3766" spans="27:28" x14ac:dyDescent="0.25">
      <c r="AA3766" s="1"/>
      <c r="AB3766" s="1"/>
    </row>
    <row r="3767" spans="27:28" x14ac:dyDescent="0.25">
      <c r="AA3767" s="1"/>
      <c r="AB3767" s="1"/>
    </row>
    <row r="3768" spans="27:28" x14ac:dyDescent="0.25">
      <c r="AA3768" s="1"/>
      <c r="AB3768" s="1"/>
    </row>
    <row r="3769" spans="27:28" x14ac:dyDescent="0.25">
      <c r="AA3769" s="1"/>
      <c r="AB3769" s="1"/>
    </row>
    <row r="3770" spans="27:28" x14ac:dyDescent="0.25">
      <c r="AA3770" s="1"/>
      <c r="AB3770" s="1"/>
    </row>
    <row r="3771" spans="27:28" x14ac:dyDescent="0.25">
      <c r="AA3771" s="1"/>
      <c r="AB3771" s="1"/>
    </row>
    <row r="3772" spans="27:28" x14ac:dyDescent="0.25">
      <c r="AA3772" s="1"/>
      <c r="AB3772" s="1"/>
    </row>
    <row r="3773" spans="27:28" x14ac:dyDescent="0.25">
      <c r="AA3773" s="1"/>
      <c r="AB3773" s="1"/>
    </row>
    <row r="3774" spans="27:28" x14ac:dyDescent="0.25">
      <c r="AA3774" s="1"/>
      <c r="AB3774" s="1"/>
    </row>
    <row r="3775" spans="27:28" x14ac:dyDescent="0.25">
      <c r="AA3775" s="1"/>
      <c r="AB3775" s="1"/>
    </row>
    <row r="3776" spans="27:28" x14ac:dyDescent="0.25">
      <c r="AA3776" s="1"/>
      <c r="AB3776" s="1"/>
    </row>
    <row r="3777" spans="27:28" x14ac:dyDescent="0.25">
      <c r="AA3777" s="1"/>
      <c r="AB3777" s="1"/>
    </row>
    <row r="3778" spans="27:28" x14ac:dyDescent="0.25">
      <c r="AA3778" s="1"/>
      <c r="AB3778" s="1"/>
    </row>
    <row r="3779" spans="27:28" x14ac:dyDescent="0.25">
      <c r="AA3779" s="1"/>
      <c r="AB3779" s="1"/>
    </row>
    <row r="3780" spans="27:28" x14ac:dyDescent="0.25">
      <c r="AA3780" s="1"/>
      <c r="AB3780" s="1"/>
    </row>
    <row r="3781" spans="27:28" x14ac:dyDescent="0.25">
      <c r="AA3781" s="1"/>
      <c r="AB3781" s="1"/>
    </row>
    <row r="3782" spans="27:28" x14ac:dyDescent="0.25">
      <c r="AA3782" s="1"/>
      <c r="AB3782" s="1"/>
    </row>
    <row r="3783" spans="27:28" x14ac:dyDescent="0.25">
      <c r="AA3783" s="1"/>
      <c r="AB3783" s="1"/>
    </row>
    <row r="3784" spans="27:28" x14ac:dyDescent="0.25">
      <c r="AA3784" s="1"/>
      <c r="AB3784" s="1"/>
    </row>
    <row r="3785" spans="27:28" x14ac:dyDescent="0.25">
      <c r="AA3785" s="1"/>
      <c r="AB3785" s="1"/>
    </row>
    <row r="3786" spans="27:28" x14ac:dyDescent="0.25">
      <c r="AA3786" s="1"/>
      <c r="AB3786" s="1"/>
    </row>
    <row r="3787" spans="27:28" x14ac:dyDescent="0.25">
      <c r="AA3787" s="1"/>
      <c r="AB3787" s="1"/>
    </row>
    <row r="3788" spans="27:28" x14ac:dyDescent="0.25">
      <c r="AA3788" s="1"/>
      <c r="AB3788" s="1"/>
    </row>
    <row r="3789" spans="27:28" x14ac:dyDescent="0.25">
      <c r="AA3789" s="1"/>
      <c r="AB3789" s="1"/>
    </row>
    <row r="3790" spans="27:28" x14ac:dyDescent="0.25">
      <c r="AA3790" s="1"/>
      <c r="AB3790" s="1"/>
    </row>
    <row r="3791" spans="27:28" x14ac:dyDescent="0.25">
      <c r="AA3791" s="1"/>
      <c r="AB3791" s="1"/>
    </row>
    <row r="3792" spans="27:28" x14ac:dyDescent="0.25">
      <c r="AA3792" s="1"/>
      <c r="AB3792" s="1"/>
    </row>
    <row r="3793" spans="27:28" x14ac:dyDescent="0.25">
      <c r="AA3793" s="1"/>
      <c r="AB3793" s="1"/>
    </row>
    <row r="3794" spans="27:28" x14ac:dyDescent="0.25">
      <c r="AA3794" s="1"/>
      <c r="AB3794" s="1"/>
    </row>
    <row r="3795" spans="27:28" x14ac:dyDescent="0.25">
      <c r="AA3795" s="1"/>
      <c r="AB3795" s="1"/>
    </row>
    <row r="3796" spans="27:28" x14ac:dyDescent="0.25">
      <c r="AA3796" s="1"/>
      <c r="AB3796" s="1"/>
    </row>
    <row r="3797" spans="27:28" x14ac:dyDescent="0.25">
      <c r="AA3797" s="1"/>
      <c r="AB3797" s="1"/>
    </row>
    <row r="3798" spans="27:28" x14ac:dyDescent="0.25">
      <c r="AA3798" s="1"/>
      <c r="AB3798" s="1"/>
    </row>
    <row r="3799" spans="27:28" x14ac:dyDescent="0.25">
      <c r="AA3799" s="1"/>
      <c r="AB3799" s="1"/>
    </row>
    <row r="3800" spans="27:28" x14ac:dyDescent="0.25">
      <c r="AA3800" s="1"/>
      <c r="AB3800" s="1"/>
    </row>
    <row r="3801" spans="27:28" x14ac:dyDescent="0.25">
      <c r="AA3801" s="1"/>
      <c r="AB3801" s="1"/>
    </row>
    <row r="3802" spans="27:28" x14ac:dyDescent="0.25">
      <c r="AA3802" s="1"/>
      <c r="AB3802" s="1"/>
    </row>
    <row r="3803" spans="27:28" x14ac:dyDescent="0.25">
      <c r="AA3803" s="1"/>
      <c r="AB3803" s="1"/>
    </row>
    <row r="3804" spans="27:28" x14ac:dyDescent="0.25">
      <c r="AA3804" s="1"/>
      <c r="AB3804" s="1"/>
    </row>
    <row r="3805" spans="27:28" x14ac:dyDescent="0.25">
      <c r="AA3805" s="1"/>
      <c r="AB3805" s="1"/>
    </row>
    <row r="3806" spans="27:28" x14ac:dyDescent="0.25">
      <c r="AA3806" s="1"/>
      <c r="AB3806" s="1"/>
    </row>
    <row r="3807" spans="27:28" x14ac:dyDescent="0.25">
      <c r="AA3807" s="1"/>
      <c r="AB3807" s="1"/>
    </row>
    <row r="3808" spans="27:28" x14ac:dyDescent="0.25">
      <c r="AA3808" s="1"/>
      <c r="AB3808" s="1"/>
    </row>
    <row r="3809" spans="27:28" x14ac:dyDescent="0.25">
      <c r="AA3809" s="1"/>
      <c r="AB3809" s="1"/>
    </row>
    <row r="3810" spans="27:28" x14ac:dyDescent="0.25">
      <c r="AA3810" s="1"/>
      <c r="AB3810" s="1"/>
    </row>
    <row r="3811" spans="27:28" x14ac:dyDescent="0.25">
      <c r="AA3811" s="1"/>
      <c r="AB3811" s="1"/>
    </row>
    <row r="3812" spans="27:28" x14ac:dyDescent="0.25">
      <c r="AA3812" s="1"/>
      <c r="AB3812" s="1"/>
    </row>
    <row r="3813" spans="27:28" x14ac:dyDescent="0.25">
      <c r="AA3813" s="1"/>
      <c r="AB3813" s="1"/>
    </row>
    <row r="3814" spans="27:28" x14ac:dyDescent="0.25">
      <c r="AA3814" s="1"/>
      <c r="AB3814" s="1"/>
    </row>
    <row r="3815" spans="27:28" x14ac:dyDescent="0.25">
      <c r="AA3815" s="1"/>
      <c r="AB3815" s="1"/>
    </row>
    <row r="3816" spans="27:28" x14ac:dyDescent="0.25">
      <c r="AA3816" s="1"/>
      <c r="AB3816" s="1"/>
    </row>
    <row r="3817" spans="27:28" x14ac:dyDescent="0.25">
      <c r="AA3817" s="1"/>
      <c r="AB3817" s="1"/>
    </row>
    <row r="3818" spans="27:28" x14ac:dyDescent="0.25">
      <c r="AA3818" s="1"/>
      <c r="AB3818" s="1"/>
    </row>
    <row r="3819" spans="27:28" x14ac:dyDescent="0.25">
      <c r="AA3819" s="1"/>
      <c r="AB3819" s="1"/>
    </row>
    <row r="3820" spans="27:28" x14ac:dyDescent="0.25">
      <c r="AA3820" s="1"/>
      <c r="AB3820" s="1"/>
    </row>
    <row r="3821" spans="27:28" x14ac:dyDescent="0.25">
      <c r="AA3821" s="1"/>
      <c r="AB3821" s="1"/>
    </row>
    <row r="3822" spans="27:28" x14ac:dyDescent="0.25">
      <c r="AA3822" s="1"/>
      <c r="AB3822" s="1"/>
    </row>
    <row r="3823" spans="27:28" x14ac:dyDescent="0.25">
      <c r="AA3823" s="1"/>
      <c r="AB3823" s="1"/>
    </row>
    <row r="3824" spans="27:28" x14ac:dyDescent="0.25">
      <c r="AA3824" s="1"/>
      <c r="AB3824" s="1"/>
    </row>
    <row r="3825" spans="27:28" x14ac:dyDescent="0.25">
      <c r="AA3825" s="1"/>
      <c r="AB3825" s="1"/>
    </row>
    <row r="3826" spans="27:28" x14ac:dyDescent="0.25">
      <c r="AA3826" s="1"/>
      <c r="AB3826" s="1"/>
    </row>
    <row r="3827" spans="27:28" x14ac:dyDescent="0.25">
      <c r="AA3827" s="1"/>
      <c r="AB3827" s="1"/>
    </row>
    <row r="3828" spans="27:28" x14ac:dyDescent="0.25">
      <c r="AA3828" s="1"/>
      <c r="AB3828" s="1"/>
    </row>
    <row r="3829" spans="27:28" x14ac:dyDescent="0.25">
      <c r="AA3829" s="1"/>
      <c r="AB3829" s="1"/>
    </row>
    <row r="3830" spans="27:28" x14ac:dyDescent="0.25">
      <c r="AA3830" s="1"/>
      <c r="AB3830" s="1"/>
    </row>
    <row r="3831" spans="27:28" x14ac:dyDescent="0.25">
      <c r="AA3831" s="1"/>
      <c r="AB3831" s="1"/>
    </row>
    <row r="3832" spans="27:28" x14ac:dyDescent="0.25">
      <c r="AA3832" s="1"/>
      <c r="AB3832" s="1"/>
    </row>
    <row r="3833" spans="27:28" x14ac:dyDescent="0.25">
      <c r="AA3833" s="1"/>
      <c r="AB3833" s="1"/>
    </row>
    <row r="3834" spans="27:28" x14ac:dyDescent="0.25">
      <c r="AA3834" s="1"/>
      <c r="AB3834" s="1"/>
    </row>
    <row r="3835" spans="27:28" x14ac:dyDescent="0.25">
      <c r="AA3835" s="1"/>
      <c r="AB3835" s="1"/>
    </row>
    <row r="3836" spans="27:28" x14ac:dyDescent="0.25">
      <c r="AA3836" s="1"/>
      <c r="AB3836" s="1"/>
    </row>
    <row r="3837" spans="27:28" x14ac:dyDescent="0.25">
      <c r="AA3837" s="1"/>
      <c r="AB3837" s="1"/>
    </row>
    <row r="3838" spans="27:28" x14ac:dyDescent="0.25">
      <c r="AA3838" s="1"/>
      <c r="AB3838" s="1"/>
    </row>
    <row r="3839" spans="27:28" x14ac:dyDescent="0.25">
      <c r="AA3839" s="1"/>
      <c r="AB3839" s="1"/>
    </row>
    <row r="3840" spans="27:28" x14ac:dyDescent="0.25">
      <c r="AA3840" s="1"/>
      <c r="AB3840" s="1"/>
    </row>
    <row r="3841" spans="27:28" x14ac:dyDescent="0.25">
      <c r="AA3841" s="1"/>
      <c r="AB3841" s="1"/>
    </row>
    <row r="3842" spans="27:28" x14ac:dyDescent="0.25">
      <c r="AA3842" s="1"/>
      <c r="AB3842" s="1"/>
    </row>
    <row r="3843" spans="27:28" x14ac:dyDescent="0.25">
      <c r="AA3843" s="1"/>
      <c r="AB3843" s="1"/>
    </row>
    <row r="3844" spans="27:28" x14ac:dyDescent="0.25">
      <c r="AA3844" s="1"/>
      <c r="AB3844" s="1"/>
    </row>
    <row r="3845" spans="27:28" x14ac:dyDescent="0.25">
      <c r="AA3845" s="1"/>
      <c r="AB3845" s="1"/>
    </row>
    <row r="3846" spans="27:28" x14ac:dyDescent="0.25">
      <c r="AA3846" s="1"/>
      <c r="AB3846" s="1"/>
    </row>
    <row r="3847" spans="27:28" x14ac:dyDescent="0.25">
      <c r="AA3847" s="1"/>
      <c r="AB3847" s="1"/>
    </row>
    <row r="3848" spans="27:28" x14ac:dyDescent="0.25">
      <c r="AA3848" s="1"/>
      <c r="AB3848" s="1"/>
    </row>
    <row r="3849" spans="27:28" x14ac:dyDescent="0.25">
      <c r="AA3849" s="1"/>
      <c r="AB3849" s="1"/>
    </row>
    <row r="3850" spans="27:28" x14ac:dyDescent="0.25">
      <c r="AA3850" s="1"/>
      <c r="AB3850" s="1"/>
    </row>
    <row r="3851" spans="27:28" x14ac:dyDescent="0.25">
      <c r="AA3851" s="1"/>
      <c r="AB3851" s="1"/>
    </row>
    <row r="3852" spans="27:28" x14ac:dyDescent="0.25">
      <c r="AA3852" s="1"/>
      <c r="AB3852" s="1"/>
    </row>
    <row r="3853" spans="27:28" x14ac:dyDescent="0.25">
      <c r="AA3853" s="1"/>
      <c r="AB3853" s="1"/>
    </row>
    <row r="3854" spans="27:28" x14ac:dyDescent="0.25">
      <c r="AA3854" s="1"/>
      <c r="AB3854" s="1"/>
    </row>
    <row r="3855" spans="27:28" x14ac:dyDescent="0.25">
      <c r="AA3855" s="1"/>
      <c r="AB3855" s="1"/>
    </row>
    <row r="3856" spans="27:28" x14ac:dyDescent="0.25">
      <c r="AA3856" s="1"/>
      <c r="AB3856" s="1"/>
    </row>
    <row r="3857" spans="27:28" x14ac:dyDescent="0.25">
      <c r="AA3857" s="1"/>
      <c r="AB3857" s="1"/>
    </row>
    <row r="3858" spans="27:28" x14ac:dyDescent="0.25">
      <c r="AA3858" s="1"/>
      <c r="AB3858" s="1"/>
    </row>
    <row r="3859" spans="27:28" x14ac:dyDescent="0.25">
      <c r="AA3859" s="1"/>
      <c r="AB3859" s="1"/>
    </row>
    <row r="3860" spans="27:28" x14ac:dyDescent="0.25">
      <c r="AA3860" s="1"/>
      <c r="AB3860" s="1"/>
    </row>
    <row r="3861" spans="27:28" x14ac:dyDescent="0.25">
      <c r="AA3861" s="1"/>
      <c r="AB3861" s="1"/>
    </row>
    <row r="3862" spans="27:28" x14ac:dyDescent="0.25">
      <c r="AA3862" s="1"/>
      <c r="AB3862" s="1"/>
    </row>
    <row r="3863" spans="27:28" x14ac:dyDescent="0.25">
      <c r="AA3863" s="1"/>
      <c r="AB3863" s="1"/>
    </row>
    <row r="3864" spans="27:28" x14ac:dyDescent="0.25">
      <c r="AA3864" s="1"/>
      <c r="AB3864" s="1"/>
    </row>
    <row r="3865" spans="27:28" x14ac:dyDescent="0.25">
      <c r="AA3865" s="1"/>
      <c r="AB3865" s="1"/>
    </row>
    <row r="3866" spans="27:28" x14ac:dyDescent="0.25">
      <c r="AA3866" s="1"/>
      <c r="AB3866" s="1"/>
    </row>
    <row r="3867" spans="27:28" x14ac:dyDescent="0.25">
      <c r="AA3867" s="1"/>
      <c r="AB3867" s="1"/>
    </row>
    <row r="3868" spans="27:28" x14ac:dyDescent="0.25">
      <c r="AA3868" s="1"/>
      <c r="AB3868" s="1"/>
    </row>
    <row r="3869" spans="27:28" x14ac:dyDescent="0.25">
      <c r="AA3869" s="1"/>
      <c r="AB3869" s="1"/>
    </row>
    <row r="3870" spans="27:28" x14ac:dyDescent="0.25">
      <c r="AA3870" s="1"/>
      <c r="AB3870" s="1"/>
    </row>
    <row r="3871" spans="27:28" x14ac:dyDescent="0.25">
      <c r="AA3871" s="1"/>
      <c r="AB3871" s="1"/>
    </row>
    <row r="3872" spans="27:28" x14ac:dyDescent="0.25">
      <c r="AA3872" s="1"/>
      <c r="AB3872" s="1"/>
    </row>
    <row r="3873" spans="27:28" x14ac:dyDescent="0.25">
      <c r="AA3873" s="1"/>
      <c r="AB3873" s="1"/>
    </row>
    <row r="3874" spans="27:28" x14ac:dyDescent="0.25">
      <c r="AA3874" s="1"/>
      <c r="AB3874" s="1"/>
    </row>
    <row r="3875" spans="27:28" x14ac:dyDescent="0.25">
      <c r="AA3875" s="1"/>
      <c r="AB3875" s="1"/>
    </row>
    <row r="3876" spans="27:28" x14ac:dyDescent="0.25">
      <c r="AA3876" s="1"/>
      <c r="AB3876" s="1"/>
    </row>
    <row r="3877" spans="27:28" x14ac:dyDescent="0.25">
      <c r="AA3877" s="1"/>
      <c r="AB3877" s="1"/>
    </row>
    <row r="3878" spans="27:28" x14ac:dyDescent="0.25">
      <c r="AA3878" s="1"/>
      <c r="AB3878" s="1"/>
    </row>
    <row r="3879" spans="27:28" x14ac:dyDescent="0.25">
      <c r="AA3879" s="1"/>
      <c r="AB3879" s="1"/>
    </row>
    <row r="3880" spans="27:28" x14ac:dyDescent="0.25">
      <c r="AA3880" s="1"/>
      <c r="AB3880" s="1"/>
    </row>
    <row r="3881" spans="27:28" x14ac:dyDescent="0.25">
      <c r="AA3881" s="1"/>
      <c r="AB3881" s="1"/>
    </row>
    <row r="3882" spans="27:28" x14ac:dyDescent="0.25">
      <c r="AA3882" s="1"/>
      <c r="AB3882" s="1"/>
    </row>
    <row r="3883" spans="27:28" x14ac:dyDescent="0.25">
      <c r="AA3883" s="1"/>
      <c r="AB3883" s="1"/>
    </row>
    <row r="3884" spans="27:28" x14ac:dyDescent="0.25">
      <c r="AA3884" s="1"/>
      <c r="AB3884" s="1"/>
    </row>
    <row r="3885" spans="27:28" x14ac:dyDescent="0.25">
      <c r="AA3885" s="1"/>
      <c r="AB3885" s="1"/>
    </row>
    <row r="3886" spans="27:28" x14ac:dyDescent="0.25">
      <c r="AA3886" s="1"/>
      <c r="AB3886" s="1"/>
    </row>
    <row r="3887" spans="27:28" x14ac:dyDescent="0.25">
      <c r="AA3887" s="1"/>
      <c r="AB3887" s="1"/>
    </row>
    <row r="3888" spans="27:28" x14ac:dyDescent="0.25">
      <c r="AA3888" s="1"/>
      <c r="AB3888" s="1"/>
    </row>
    <row r="3889" spans="27:28" x14ac:dyDescent="0.25">
      <c r="AA3889" s="1"/>
      <c r="AB3889" s="1"/>
    </row>
    <row r="3890" spans="27:28" x14ac:dyDescent="0.25">
      <c r="AA3890" s="1"/>
      <c r="AB3890" s="1"/>
    </row>
    <row r="3891" spans="27:28" x14ac:dyDescent="0.25">
      <c r="AA3891" s="1"/>
      <c r="AB3891" s="1"/>
    </row>
    <row r="3892" spans="27:28" x14ac:dyDescent="0.25">
      <c r="AA3892" s="1"/>
      <c r="AB3892" s="1"/>
    </row>
    <row r="3893" spans="27:28" x14ac:dyDescent="0.25">
      <c r="AA3893" s="1"/>
      <c r="AB3893" s="1"/>
    </row>
    <row r="3894" spans="27:28" x14ac:dyDescent="0.25">
      <c r="AA3894" s="1"/>
      <c r="AB3894" s="1"/>
    </row>
    <row r="3895" spans="27:28" x14ac:dyDescent="0.25">
      <c r="AA3895" s="1"/>
      <c r="AB3895" s="1"/>
    </row>
    <row r="3896" spans="27:28" x14ac:dyDescent="0.25">
      <c r="AA3896" s="1"/>
      <c r="AB3896" s="1"/>
    </row>
    <row r="3897" spans="27:28" x14ac:dyDescent="0.25">
      <c r="AA3897" s="1"/>
      <c r="AB3897" s="1"/>
    </row>
    <row r="3898" spans="27:28" x14ac:dyDescent="0.25">
      <c r="AA3898" s="1"/>
      <c r="AB3898" s="1"/>
    </row>
    <row r="3899" spans="27:28" x14ac:dyDescent="0.25">
      <c r="AA3899" s="1"/>
      <c r="AB3899" s="1"/>
    </row>
    <row r="3900" spans="27:28" x14ac:dyDescent="0.25">
      <c r="AA3900" s="1"/>
      <c r="AB3900" s="1"/>
    </row>
    <row r="3901" spans="27:28" x14ac:dyDescent="0.25">
      <c r="AA3901" s="1"/>
      <c r="AB3901" s="1"/>
    </row>
    <row r="3902" spans="27:28" x14ac:dyDescent="0.25">
      <c r="AA3902" s="1"/>
      <c r="AB3902" s="1"/>
    </row>
    <row r="3903" spans="27:28" x14ac:dyDescent="0.25">
      <c r="AA3903" s="1"/>
      <c r="AB3903" s="1"/>
    </row>
    <row r="3904" spans="27:28" x14ac:dyDescent="0.25">
      <c r="AA3904" s="1"/>
      <c r="AB3904" s="1"/>
    </row>
    <row r="3905" spans="27:28" x14ac:dyDescent="0.25">
      <c r="AA3905" s="1"/>
      <c r="AB3905" s="1"/>
    </row>
    <row r="3906" spans="27:28" x14ac:dyDescent="0.25">
      <c r="AA3906" s="1"/>
      <c r="AB3906" s="1"/>
    </row>
    <row r="3907" spans="27:28" x14ac:dyDescent="0.25">
      <c r="AA3907" s="1"/>
      <c r="AB3907" s="1"/>
    </row>
    <row r="3908" spans="27:28" x14ac:dyDescent="0.25">
      <c r="AA3908" s="1"/>
      <c r="AB3908" s="1"/>
    </row>
    <row r="3909" spans="27:28" x14ac:dyDescent="0.25">
      <c r="AA3909" s="1"/>
      <c r="AB3909" s="1"/>
    </row>
    <row r="3910" spans="27:28" x14ac:dyDescent="0.25">
      <c r="AA3910" s="1"/>
      <c r="AB3910" s="1"/>
    </row>
    <row r="3911" spans="27:28" x14ac:dyDescent="0.25">
      <c r="AA3911" s="1"/>
      <c r="AB3911" s="1"/>
    </row>
    <row r="3912" spans="27:28" x14ac:dyDescent="0.25">
      <c r="AA3912" s="1"/>
      <c r="AB3912" s="1"/>
    </row>
    <row r="3913" spans="27:28" x14ac:dyDescent="0.25">
      <c r="AA3913" s="1"/>
      <c r="AB3913" s="1"/>
    </row>
    <row r="3914" spans="27:28" x14ac:dyDescent="0.25">
      <c r="AA3914" s="1"/>
      <c r="AB3914" s="1"/>
    </row>
    <row r="3915" spans="27:28" x14ac:dyDescent="0.25">
      <c r="AA3915" s="1"/>
      <c r="AB3915" s="1"/>
    </row>
    <row r="3916" spans="27:28" x14ac:dyDescent="0.25">
      <c r="AA3916" s="1"/>
      <c r="AB3916" s="1"/>
    </row>
    <row r="3917" spans="27:28" x14ac:dyDescent="0.25">
      <c r="AA3917" s="1"/>
      <c r="AB3917" s="1"/>
    </row>
    <row r="3918" spans="27:28" x14ac:dyDescent="0.25">
      <c r="AA3918" s="1"/>
      <c r="AB3918" s="1"/>
    </row>
    <row r="3919" spans="27:28" x14ac:dyDescent="0.25">
      <c r="AA3919" s="1"/>
      <c r="AB3919" s="1"/>
    </row>
    <row r="3920" spans="27:28" x14ac:dyDescent="0.25">
      <c r="AA3920" s="1"/>
      <c r="AB3920" s="1"/>
    </row>
    <row r="3921" spans="27:28" x14ac:dyDescent="0.25">
      <c r="AA3921" s="1"/>
      <c r="AB3921" s="1"/>
    </row>
    <row r="3922" spans="27:28" x14ac:dyDescent="0.25">
      <c r="AA3922" s="1"/>
      <c r="AB3922" s="1"/>
    </row>
    <row r="3923" spans="27:28" x14ac:dyDescent="0.25">
      <c r="AA3923" s="1"/>
      <c r="AB3923" s="1"/>
    </row>
    <row r="3924" spans="27:28" x14ac:dyDescent="0.25">
      <c r="AA3924" s="1"/>
      <c r="AB3924" s="1"/>
    </row>
    <row r="3925" spans="27:28" x14ac:dyDescent="0.25">
      <c r="AA3925" s="1"/>
      <c r="AB3925" s="1"/>
    </row>
    <row r="3926" spans="27:28" x14ac:dyDescent="0.25">
      <c r="AA3926" s="1"/>
      <c r="AB3926" s="1"/>
    </row>
    <row r="3927" spans="27:28" x14ac:dyDescent="0.25">
      <c r="AA3927" s="1"/>
      <c r="AB3927" s="1"/>
    </row>
    <row r="3928" spans="27:28" x14ac:dyDescent="0.25">
      <c r="AA3928" s="1"/>
      <c r="AB3928" s="1"/>
    </row>
    <row r="3929" spans="27:28" x14ac:dyDescent="0.25">
      <c r="AA3929" s="1"/>
      <c r="AB3929" s="1"/>
    </row>
    <row r="3930" spans="27:28" x14ac:dyDescent="0.25">
      <c r="AA3930" s="1"/>
      <c r="AB3930" s="1"/>
    </row>
    <row r="3931" spans="27:28" x14ac:dyDescent="0.25">
      <c r="AA3931" s="1"/>
      <c r="AB3931" s="1"/>
    </row>
    <row r="3932" spans="27:28" x14ac:dyDescent="0.25">
      <c r="AA3932" s="1"/>
      <c r="AB3932" s="1"/>
    </row>
    <row r="3933" spans="27:28" x14ac:dyDescent="0.25">
      <c r="AA3933" s="1"/>
      <c r="AB3933" s="1"/>
    </row>
    <row r="3934" spans="27:28" x14ac:dyDescent="0.25">
      <c r="AA3934" s="1"/>
      <c r="AB3934" s="1"/>
    </row>
    <row r="3935" spans="27:28" x14ac:dyDescent="0.25">
      <c r="AA3935" s="1"/>
      <c r="AB3935" s="1"/>
    </row>
    <row r="3936" spans="27:28" x14ac:dyDescent="0.25">
      <c r="AA3936" s="1"/>
      <c r="AB3936" s="1"/>
    </row>
    <row r="3937" spans="27:28" x14ac:dyDescent="0.25">
      <c r="AA3937" s="1"/>
      <c r="AB3937" s="1"/>
    </row>
    <row r="3938" spans="27:28" x14ac:dyDescent="0.25">
      <c r="AA3938" s="1"/>
      <c r="AB3938" s="1"/>
    </row>
    <row r="3939" spans="27:28" x14ac:dyDescent="0.25">
      <c r="AA3939" s="1"/>
      <c r="AB3939" s="1"/>
    </row>
    <row r="3940" spans="27:28" x14ac:dyDescent="0.25">
      <c r="AA3940" s="1"/>
      <c r="AB3940" s="1"/>
    </row>
    <row r="3941" spans="27:28" x14ac:dyDescent="0.25">
      <c r="AA3941" s="1"/>
      <c r="AB3941" s="1"/>
    </row>
    <row r="3942" spans="27:28" x14ac:dyDescent="0.25">
      <c r="AA3942" s="1"/>
      <c r="AB3942" s="1"/>
    </row>
    <row r="3943" spans="27:28" x14ac:dyDescent="0.25">
      <c r="AA3943" s="1"/>
      <c r="AB3943" s="1"/>
    </row>
    <row r="3944" spans="27:28" x14ac:dyDescent="0.25">
      <c r="AA3944" s="1"/>
      <c r="AB3944" s="1"/>
    </row>
    <row r="3945" spans="27:28" x14ac:dyDescent="0.25">
      <c r="AA3945" s="1"/>
      <c r="AB3945" s="1"/>
    </row>
    <row r="3946" spans="27:28" x14ac:dyDescent="0.25">
      <c r="AA3946" s="1"/>
      <c r="AB3946" s="1"/>
    </row>
    <row r="3947" spans="27:28" x14ac:dyDescent="0.25">
      <c r="AA3947" s="1"/>
      <c r="AB3947" s="1"/>
    </row>
    <row r="3948" spans="27:28" x14ac:dyDescent="0.25">
      <c r="AA3948" s="1"/>
      <c r="AB3948" s="1"/>
    </row>
    <row r="3949" spans="27:28" x14ac:dyDescent="0.25">
      <c r="AA3949" s="1"/>
      <c r="AB3949" s="1"/>
    </row>
    <row r="3950" spans="27:28" x14ac:dyDescent="0.25">
      <c r="AA3950" s="1"/>
      <c r="AB3950" s="1"/>
    </row>
    <row r="3951" spans="27:28" x14ac:dyDescent="0.25">
      <c r="AA3951" s="1"/>
      <c r="AB3951" s="1"/>
    </row>
    <row r="3952" spans="27:28" x14ac:dyDescent="0.25">
      <c r="AA3952" s="1"/>
      <c r="AB3952" s="1"/>
    </row>
    <row r="3953" spans="27:28" x14ac:dyDescent="0.25">
      <c r="AA3953" s="1"/>
      <c r="AB3953" s="1"/>
    </row>
    <row r="3954" spans="27:28" x14ac:dyDescent="0.25">
      <c r="AA3954" s="1"/>
      <c r="AB3954" s="1"/>
    </row>
    <row r="3955" spans="27:28" x14ac:dyDescent="0.25">
      <c r="AA3955" s="1"/>
      <c r="AB3955" s="1"/>
    </row>
    <row r="3956" spans="27:28" x14ac:dyDescent="0.25">
      <c r="AA3956" s="1"/>
      <c r="AB3956" s="1"/>
    </row>
    <row r="3957" spans="27:28" x14ac:dyDescent="0.25">
      <c r="AA3957" s="1"/>
      <c r="AB3957" s="1"/>
    </row>
    <row r="3958" spans="27:28" x14ac:dyDescent="0.25">
      <c r="AA3958" s="1"/>
      <c r="AB3958" s="1"/>
    </row>
    <row r="3959" spans="27:28" x14ac:dyDescent="0.25">
      <c r="AA3959" s="1"/>
      <c r="AB3959" s="1"/>
    </row>
    <row r="3960" spans="27:28" x14ac:dyDescent="0.25">
      <c r="AA3960" s="1"/>
      <c r="AB3960" s="1"/>
    </row>
    <row r="3961" spans="27:28" x14ac:dyDescent="0.25">
      <c r="AA3961" s="1"/>
      <c r="AB3961" s="1"/>
    </row>
    <row r="3962" spans="27:28" x14ac:dyDescent="0.25">
      <c r="AA3962" s="1"/>
      <c r="AB3962" s="1"/>
    </row>
    <row r="3963" spans="27:28" x14ac:dyDescent="0.25">
      <c r="AA3963" s="1"/>
      <c r="AB3963" s="1"/>
    </row>
    <row r="3964" spans="27:28" x14ac:dyDescent="0.25">
      <c r="AA3964" s="1"/>
      <c r="AB3964" s="1"/>
    </row>
    <row r="3965" spans="27:28" x14ac:dyDescent="0.25">
      <c r="AA3965" s="1"/>
      <c r="AB3965" s="1"/>
    </row>
    <row r="3966" spans="27:28" x14ac:dyDescent="0.25">
      <c r="AA3966" s="1"/>
      <c r="AB3966" s="1"/>
    </row>
    <row r="3967" spans="27:28" x14ac:dyDescent="0.25">
      <c r="AA3967" s="1"/>
      <c r="AB3967" s="1"/>
    </row>
    <row r="3968" spans="27:28" x14ac:dyDescent="0.25">
      <c r="AA3968" s="1"/>
      <c r="AB3968" s="1"/>
    </row>
    <row r="3969" spans="27:28" x14ac:dyDescent="0.25">
      <c r="AA3969" s="1"/>
      <c r="AB3969" s="1"/>
    </row>
    <row r="3970" spans="27:28" x14ac:dyDescent="0.25">
      <c r="AA3970" s="1"/>
      <c r="AB3970" s="1"/>
    </row>
    <row r="3971" spans="27:28" x14ac:dyDescent="0.25">
      <c r="AA3971" s="1"/>
      <c r="AB3971" s="1"/>
    </row>
    <row r="3972" spans="27:28" x14ac:dyDescent="0.25">
      <c r="AA3972" s="1"/>
      <c r="AB3972" s="1"/>
    </row>
    <row r="3973" spans="27:28" x14ac:dyDescent="0.25">
      <c r="AA3973" s="1"/>
      <c r="AB3973" s="1"/>
    </row>
    <row r="3974" spans="27:28" x14ac:dyDescent="0.25">
      <c r="AA3974" s="1"/>
      <c r="AB3974" s="1"/>
    </row>
    <row r="3975" spans="27:28" x14ac:dyDescent="0.25">
      <c r="AA3975" s="1"/>
      <c r="AB3975" s="1"/>
    </row>
    <row r="3976" spans="27:28" x14ac:dyDescent="0.25">
      <c r="AA3976" s="1"/>
      <c r="AB3976" s="1"/>
    </row>
    <row r="3977" spans="27:28" x14ac:dyDescent="0.25">
      <c r="AA3977" s="1"/>
      <c r="AB3977" s="1"/>
    </row>
    <row r="3978" spans="27:28" x14ac:dyDescent="0.25">
      <c r="AA3978" s="1"/>
      <c r="AB3978" s="1"/>
    </row>
    <row r="3979" spans="27:28" x14ac:dyDescent="0.25">
      <c r="AA3979" s="1"/>
      <c r="AB3979" s="1"/>
    </row>
    <row r="3980" spans="27:28" x14ac:dyDescent="0.25">
      <c r="AA3980" s="1"/>
      <c r="AB3980" s="1"/>
    </row>
    <row r="3981" spans="27:28" x14ac:dyDescent="0.25">
      <c r="AA3981" s="1"/>
      <c r="AB3981" s="1"/>
    </row>
    <row r="3982" spans="27:28" x14ac:dyDescent="0.25">
      <c r="AA3982" s="1"/>
      <c r="AB3982" s="1"/>
    </row>
    <row r="3983" spans="27:28" x14ac:dyDescent="0.25">
      <c r="AA3983" s="1"/>
      <c r="AB3983" s="1"/>
    </row>
    <row r="3984" spans="27:28" x14ac:dyDescent="0.25">
      <c r="AA3984" s="1"/>
      <c r="AB3984" s="1"/>
    </row>
    <row r="3985" spans="27:28" x14ac:dyDescent="0.25">
      <c r="AA3985" s="1"/>
      <c r="AB3985" s="1"/>
    </row>
    <row r="3986" spans="27:28" x14ac:dyDescent="0.25">
      <c r="AA3986" s="1"/>
      <c r="AB3986" s="1"/>
    </row>
    <row r="3987" spans="27:28" x14ac:dyDescent="0.25">
      <c r="AA3987" s="1"/>
      <c r="AB3987" s="1"/>
    </row>
    <row r="3988" spans="27:28" x14ac:dyDescent="0.25">
      <c r="AA3988" s="1"/>
      <c r="AB3988" s="1"/>
    </row>
    <row r="3989" spans="27:28" x14ac:dyDescent="0.25">
      <c r="AA3989" s="1"/>
      <c r="AB3989" s="1"/>
    </row>
    <row r="3990" spans="27:28" x14ac:dyDescent="0.25">
      <c r="AA3990" s="1"/>
      <c r="AB3990" s="1"/>
    </row>
    <row r="3991" spans="27:28" x14ac:dyDescent="0.25">
      <c r="AA3991" s="1"/>
      <c r="AB3991" s="1"/>
    </row>
    <row r="3992" spans="27:28" x14ac:dyDescent="0.25">
      <c r="AA3992" s="1"/>
      <c r="AB3992" s="1"/>
    </row>
    <row r="3993" spans="27:28" x14ac:dyDescent="0.25">
      <c r="AA3993" s="1"/>
      <c r="AB3993" s="1"/>
    </row>
    <row r="3994" spans="27:28" x14ac:dyDescent="0.25">
      <c r="AA3994" s="1"/>
      <c r="AB3994" s="1"/>
    </row>
    <row r="3995" spans="27:28" x14ac:dyDescent="0.25">
      <c r="AA3995" s="1"/>
      <c r="AB3995" s="1"/>
    </row>
    <row r="3996" spans="27:28" x14ac:dyDescent="0.25">
      <c r="AA3996" s="1"/>
      <c r="AB3996" s="1"/>
    </row>
    <row r="3997" spans="27:28" x14ac:dyDescent="0.25">
      <c r="AA3997" s="1"/>
      <c r="AB3997" s="1"/>
    </row>
    <row r="3998" spans="27:28" x14ac:dyDescent="0.25">
      <c r="AA3998" s="1"/>
      <c r="AB3998" s="1"/>
    </row>
    <row r="3999" spans="27:28" x14ac:dyDescent="0.25">
      <c r="AA3999" s="1"/>
      <c r="AB3999" s="1"/>
    </row>
    <row r="4000" spans="27:28" x14ac:dyDescent="0.25">
      <c r="AA4000" s="1"/>
      <c r="AB4000" s="1"/>
    </row>
    <row r="4001" spans="27:28" x14ac:dyDescent="0.25">
      <c r="AA4001" s="1"/>
      <c r="AB4001" s="1"/>
    </row>
    <row r="4002" spans="27:28" x14ac:dyDescent="0.25">
      <c r="AA4002" s="1"/>
      <c r="AB4002" s="1"/>
    </row>
    <row r="4003" spans="27:28" x14ac:dyDescent="0.25">
      <c r="AA4003" s="1"/>
      <c r="AB4003" s="1"/>
    </row>
    <row r="4004" spans="27:28" x14ac:dyDescent="0.25">
      <c r="AA4004" s="1"/>
      <c r="AB4004" s="1"/>
    </row>
    <row r="4005" spans="27:28" x14ac:dyDescent="0.25">
      <c r="AA4005" s="1"/>
      <c r="AB4005" s="1"/>
    </row>
    <row r="4006" spans="27:28" x14ac:dyDescent="0.25">
      <c r="AA4006" s="1"/>
      <c r="AB4006" s="1"/>
    </row>
    <row r="4007" spans="27:28" x14ac:dyDescent="0.25">
      <c r="AA4007" s="1"/>
      <c r="AB4007" s="1"/>
    </row>
    <row r="4008" spans="27:28" x14ac:dyDescent="0.25">
      <c r="AA4008" s="1"/>
      <c r="AB4008" s="1"/>
    </row>
    <row r="4009" spans="27:28" x14ac:dyDescent="0.25">
      <c r="AA4009" s="1"/>
      <c r="AB4009" s="1"/>
    </row>
    <row r="4010" spans="27:28" x14ac:dyDescent="0.25">
      <c r="AA4010" s="1"/>
      <c r="AB4010" s="1"/>
    </row>
    <row r="4011" spans="27:28" x14ac:dyDescent="0.25">
      <c r="AA4011" s="1"/>
      <c r="AB4011" s="1"/>
    </row>
    <row r="4012" spans="27:28" x14ac:dyDescent="0.25">
      <c r="AA4012" s="1"/>
      <c r="AB4012" s="1"/>
    </row>
    <row r="4013" spans="27:28" x14ac:dyDescent="0.25">
      <c r="AA4013" s="1"/>
      <c r="AB4013" s="1"/>
    </row>
    <row r="4014" spans="27:28" x14ac:dyDescent="0.25">
      <c r="AA4014" s="1"/>
      <c r="AB4014" s="1"/>
    </row>
    <row r="4015" spans="27:28" x14ac:dyDescent="0.25">
      <c r="AA4015" s="1"/>
      <c r="AB4015" s="1"/>
    </row>
    <row r="4016" spans="27:28" x14ac:dyDescent="0.25">
      <c r="AA4016" s="1"/>
      <c r="AB4016" s="1"/>
    </row>
    <row r="4017" spans="27:28" x14ac:dyDescent="0.25">
      <c r="AA4017" s="1"/>
      <c r="AB4017" s="1"/>
    </row>
    <row r="4018" spans="27:28" x14ac:dyDescent="0.25">
      <c r="AA4018" s="1"/>
      <c r="AB4018" s="1"/>
    </row>
    <row r="4019" spans="27:28" x14ac:dyDescent="0.25">
      <c r="AA4019" s="1"/>
      <c r="AB4019" s="1"/>
    </row>
    <row r="4020" spans="27:28" x14ac:dyDescent="0.25">
      <c r="AA4020" s="1"/>
      <c r="AB4020" s="1"/>
    </row>
    <row r="4021" spans="27:28" x14ac:dyDescent="0.25">
      <c r="AA4021" s="1"/>
      <c r="AB4021" s="1"/>
    </row>
    <row r="4022" spans="27:28" x14ac:dyDescent="0.25">
      <c r="AA4022" s="1"/>
      <c r="AB4022" s="1"/>
    </row>
    <row r="4023" spans="27:28" x14ac:dyDescent="0.25">
      <c r="AA4023" s="1"/>
      <c r="AB4023" s="1"/>
    </row>
    <row r="4024" spans="27:28" x14ac:dyDescent="0.25">
      <c r="AA4024" s="1"/>
      <c r="AB4024" s="1"/>
    </row>
    <row r="4025" spans="27:28" x14ac:dyDescent="0.25">
      <c r="AA4025" s="1"/>
      <c r="AB4025" s="1"/>
    </row>
    <row r="4026" spans="27:28" x14ac:dyDescent="0.25">
      <c r="AA4026" s="1"/>
      <c r="AB4026" s="1"/>
    </row>
    <row r="4027" spans="27:28" x14ac:dyDescent="0.25">
      <c r="AA4027" s="1"/>
      <c r="AB4027" s="1"/>
    </row>
    <row r="4028" spans="27:28" x14ac:dyDescent="0.25">
      <c r="AA4028" s="1"/>
      <c r="AB4028" s="1"/>
    </row>
    <row r="4029" spans="27:28" x14ac:dyDescent="0.25">
      <c r="AA4029" s="1"/>
      <c r="AB4029" s="1"/>
    </row>
    <row r="4030" spans="27:28" x14ac:dyDescent="0.25">
      <c r="AA4030" s="1"/>
      <c r="AB4030" s="1"/>
    </row>
    <row r="4031" spans="27:28" x14ac:dyDescent="0.25">
      <c r="AA4031" s="1"/>
      <c r="AB4031" s="1"/>
    </row>
    <row r="4032" spans="27:28" x14ac:dyDescent="0.25">
      <c r="AA4032" s="1"/>
      <c r="AB4032" s="1"/>
    </row>
    <row r="4033" spans="27:28" x14ac:dyDescent="0.25">
      <c r="AA4033" s="1"/>
      <c r="AB4033" s="1"/>
    </row>
    <row r="4034" spans="27:28" x14ac:dyDescent="0.25">
      <c r="AA4034" s="1"/>
      <c r="AB4034" s="1"/>
    </row>
    <row r="4035" spans="27:28" x14ac:dyDescent="0.25">
      <c r="AA4035" s="1"/>
      <c r="AB4035" s="1"/>
    </row>
    <row r="4036" spans="27:28" x14ac:dyDescent="0.25">
      <c r="AA4036" s="1"/>
      <c r="AB4036" s="1"/>
    </row>
    <row r="4037" spans="27:28" x14ac:dyDescent="0.25">
      <c r="AA4037" s="1"/>
      <c r="AB4037" s="1"/>
    </row>
    <row r="4038" spans="27:28" x14ac:dyDescent="0.25">
      <c r="AA4038" s="1"/>
      <c r="AB4038" s="1"/>
    </row>
    <row r="4039" spans="27:28" x14ac:dyDescent="0.25">
      <c r="AA4039" s="1"/>
      <c r="AB4039" s="1"/>
    </row>
    <row r="4040" spans="27:28" x14ac:dyDescent="0.25">
      <c r="AA4040" s="1"/>
      <c r="AB4040" s="1"/>
    </row>
    <row r="4041" spans="27:28" x14ac:dyDescent="0.25">
      <c r="AA4041" s="1"/>
      <c r="AB4041" s="1"/>
    </row>
    <row r="4042" spans="27:28" x14ac:dyDescent="0.25">
      <c r="AA4042" s="1"/>
      <c r="AB4042" s="1"/>
    </row>
    <row r="4043" spans="27:28" x14ac:dyDescent="0.25">
      <c r="AA4043" s="1"/>
      <c r="AB4043" s="1"/>
    </row>
    <row r="4044" spans="27:28" x14ac:dyDescent="0.25">
      <c r="AA4044" s="1"/>
      <c r="AB4044" s="1"/>
    </row>
    <row r="4045" spans="27:28" x14ac:dyDescent="0.25">
      <c r="AA4045" s="1"/>
      <c r="AB4045" s="1"/>
    </row>
    <row r="4046" spans="27:28" x14ac:dyDescent="0.25">
      <c r="AA4046" s="1"/>
      <c r="AB4046" s="1"/>
    </row>
    <row r="4047" spans="27:28" x14ac:dyDescent="0.25">
      <c r="AA4047" s="1"/>
      <c r="AB4047" s="1"/>
    </row>
    <row r="4048" spans="27:28" x14ac:dyDescent="0.25">
      <c r="AA4048" s="1"/>
      <c r="AB4048" s="1"/>
    </row>
    <row r="4049" spans="27:28" x14ac:dyDescent="0.25">
      <c r="AA4049" s="1"/>
      <c r="AB4049" s="1"/>
    </row>
    <row r="4050" spans="27:28" x14ac:dyDescent="0.25">
      <c r="AA4050" s="1"/>
      <c r="AB4050" s="1"/>
    </row>
    <row r="4051" spans="27:28" x14ac:dyDescent="0.25">
      <c r="AA4051" s="1"/>
      <c r="AB4051" s="1"/>
    </row>
    <row r="4052" spans="27:28" x14ac:dyDescent="0.25">
      <c r="AA4052" s="1"/>
      <c r="AB4052" s="1"/>
    </row>
    <row r="4053" spans="27:28" x14ac:dyDescent="0.25">
      <c r="AA4053" s="1"/>
      <c r="AB4053" s="1"/>
    </row>
    <row r="4054" spans="27:28" x14ac:dyDescent="0.25">
      <c r="AA4054" s="1"/>
      <c r="AB4054" s="1"/>
    </row>
    <row r="4055" spans="27:28" x14ac:dyDescent="0.25">
      <c r="AA4055" s="1"/>
      <c r="AB4055" s="1"/>
    </row>
    <row r="4056" spans="27:28" x14ac:dyDescent="0.25">
      <c r="AA4056" s="1"/>
      <c r="AB4056" s="1"/>
    </row>
    <row r="4057" spans="27:28" x14ac:dyDescent="0.25">
      <c r="AA4057" s="1"/>
      <c r="AB4057" s="1"/>
    </row>
    <row r="4058" spans="27:28" x14ac:dyDescent="0.25">
      <c r="AA4058" s="1"/>
      <c r="AB4058" s="1"/>
    </row>
    <row r="4059" spans="27:28" x14ac:dyDescent="0.25">
      <c r="AA4059" s="1"/>
      <c r="AB4059" s="1"/>
    </row>
    <row r="4060" spans="27:28" x14ac:dyDescent="0.25">
      <c r="AA4060" s="1"/>
      <c r="AB4060" s="1"/>
    </row>
    <row r="4061" spans="27:28" x14ac:dyDescent="0.25">
      <c r="AA4061" s="1"/>
      <c r="AB4061" s="1"/>
    </row>
    <row r="4062" spans="27:28" x14ac:dyDescent="0.25">
      <c r="AA4062" s="1"/>
      <c r="AB4062" s="1"/>
    </row>
    <row r="4063" spans="27:28" x14ac:dyDescent="0.25">
      <c r="AA4063" s="1"/>
      <c r="AB4063" s="1"/>
    </row>
    <row r="4064" spans="27:28" x14ac:dyDescent="0.25">
      <c r="AA4064" s="1"/>
      <c r="AB4064" s="1"/>
    </row>
    <row r="4065" spans="27:28" x14ac:dyDescent="0.25">
      <c r="AA4065" s="1"/>
      <c r="AB4065" s="1"/>
    </row>
    <row r="4066" spans="27:28" x14ac:dyDescent="0.25">
      <c r="AA4066" s="1"/>
      <c r="AB4066" s="1"/>
    </row>
    <row r="4067" spans="27:28" x14ac:dyDescent="0.25">
      <c r="AA4067" s="1"/>
      <c r="AB4067" s="1"/>
    </row>
    <row r="4068" spans="27:28" x14ac:dyDescent="0.25">
      <c r="AA4068" s="1"/>
      <c r="AB4068" s="1"/>
    </row>
    <row r="4069" spans="27:28" x14ac:dyDescent="0.25">
      <c r="AA4069" s="1"/>
      <c r="AB4069" s="1"/>
    </row>
    <row r="4070" spans="27:28" x14ac:dyDescent="0.25">
      <c r="AA4070" s="1"/>
      <c r="AB4070" s="1"/>
    </row>
    <row r="4071" spans="27:28" x14ac:dyDescent="0.25">
      <c r="AA4071" s="1"/>
      <c r="AB4071" s="1"/>
    </row>
    <row r="4072" spans="27:28" x14ac:dyDescent="0.25">
      <c r="AA4072" s="1"/>
      <c r="AB4072" s="1"/>
    </row>
    <row r="4073" spans="27:28" x14ac:dyDescent="0.25">
      <c r="AA4073" s="1"/>
      <c r="AB4073" s="1"/>
    </row>
    <row r="4074" spans="27:28" x14ac:dyDescent="0.25">
      <c r="AA4074" s="1"/>
      <c r="AB4074" s="1"/>
    </row>
    <row r="4075" spans="27:28" x14ac:dyDescent="0.25">
      <c r="AA4075" s="1"/>
      <c r="AB4075" s="1"/>
    </row>
    <row r="4076" spans="27:28" x14ac:dyDescent="0.25">
      <c r="AA4076" s="1"/>
      <c r="AB4076" s="1"/>
    </row>
    <row r="4077" spans="27:28" x14ac:dyDescent="0.25">
      <c r="AA4077" s="1"/>
      <c r="AB4077" s="1"/>
    </row>
    <row r="4078" spans="27:28" x14ac:dyDescent="0.25">
      <c r="AA4078" s="1"/>
      <c r="AB4078" s="1"/>
    </row>
    <row r="4079" spans="27:28" x14ac:dyDescent="0.25">
      <c r="AA4079" s="1"/>
      <c r="AB4079" s="1"/>
    </row>
    <row r="4080" spans="27:28" x14ac:dyDescent="0.25">
      <c r="AA4080" s="1"/>
      <c r="AB4080" s="1"/>
    </row>
    <row r="4081" spans="27:28" x14ac:dyDescent="0.25">
      <c r="AA4081" s="1"/>
      <c r="AB4081" s="1"/>
    </row>
    <row r="4082" spans="27:28" x14ac:dyDescent="0.25">
      <c r="AA4082" s="1"/>
      <c r="AB4082" s="1"/>
    </row>
    <row r="4083" spans="27:28" x14ac:dyDescent="0.25">
      <c r="AA4083" s="1"/>
      <c r="AB4083" s="1"/>
    </row>
    <row r="4084" spans="27:28" x14ac:dyDescent="0.25">
      <c r="AA4084" s="1"/>
      <c r="AB4084" s="1"/>
    </row>
    <row r="4085" spans="27:28" x14ac:dyDescent="0.25">
      <c r="AA4085" s="1"/>
      <c r="AB4085" s="1"/>
    </row>
    <row r="4086" spans="27:28" x14ac:dyDescent="0.25">
      <c r="AA4086" s="1"/>
      <c r="AB4086" s="1"/>
    </row>
    <row r="4087" spans="27:28" x14ac:dyDescent="0.25">
      <c r="AA4087" s="1"/>
      <c r="AB4087" s="1"/>
    </row>
    <row r="4088" spans="27:28" x14ac:dyDescent="0.25">
      <c r="AA4088" s="1"/>
      <c r="AB4088" s="1"/>
    </row>
    <row r="4089" spans="27:28" x14ac:dyDescent="0.25">
      <c r="AA4089" s="1"/>
      <c r="AB4089" s="1"/>
    </row>
    <row r="4090" spans="27:28" x14ac:dyDescent="0.25">
      <c r="AA4090" s="1"/>
      <c r="AB4090" s="1"/>
    </row>
    <row r="4091" spans="27:28" x14ac:dyDescent="0.25">
      <c r="AA4091" s="1"/>
      <c r="AB4091" s="1"/>
    </row>
    <row r="4092" spans="27:28" x14ac:dyDescent="0.25">
      <c r="AA4092" s="1"/>
      <c r="AB4092" s="1"/>
    </row>
    <row r="4093" spans="27:28" x14ac:dyDescent="0.25">
      <c r="AA4093" s="1"/>
      <c r="AB4093" s="1"/>
    </row>
    <row r="4094" spans="27:28" x14ac:dyDescent="0.25">
      <c r="AA4094" s="1"/>
      <c r="AB4094" s="1"/>
    </row>
    <row r="4095" spans="27:28" x14ac:dyDescent="0.25">
      <c r="AA4095" s="1"/>
      <c r="AB4095" s="1"/>
    </row>
    <row r="4096" spans="27:28" x14ac:dyDescent="0.25">
      <c r="AA4096" s="1"/>
      <c r="AB4096" s="1"/>
    </row>
    <row r="4097" spans="27:28" x14ac:dyDescent="0.25">
      <c r="AA4097" s="1"/>
      <c r="AB4097" s="1"/>
    </row>
    <row r="4098" spans="27:28" x14ac:dyDescent="0.25">
      <c r="AA4098" s="1"/>
      <c r="AB4098" s="1"/>
    </row>
    <row r="4099" spans="27:28" x14ac:dyDescent="0.25">
      <c r="AA4099" s="1"/>
      <c r="AB4099" s="1"/>
    </row>
    <row r="4100" spans="27:28" x14ac:dyDescent="0.25">
      <c r="AA4100" s="1"/>
      <c r="AB4100" s="1"/>
    </row>
    <row r="4101" spans="27:28" x14ac:dyDescent="0.25">
      <c r="AA4101" s="1"/>
      <c r="AB4101" s="1"/>
    </row>
    <row r="4102" spans="27:28" x14ac:dyDescent="0.25">
      <c r="AA4102" s="1"/>
      <c r="AB4102" s="1"/>
    </row>
    <row r="4103" spans="27:28" x14ac:dyDescent="0.25">
      <c r="AA4103" s="1"/>
      <c r="AB4103" s="1"/>
    </row>
    <row r="4104" spans="27:28" x14ac:dyDescent="0.25">
      <c r="AA4104" s="1"/>
      <c r="AB4104" s="1"/>
    </row>
    <row r="4105" spans="27:28" x14ac:dyDescent="0.25">
      <c r="AA4105" s="1"/>
      <c r="AB4105" s="1"/>
    </row>
    <row r="4106" spans="27:28" x14ac:dyDescent="0.25">
      <c r="AA4106" s="1"/>
      <c r="AB4106" s="1"/>
    </row>
    <row r="4107" spans="27:28" x14ac:dyDescent="0.25">
      <c r="AA4107" s="1"/>
      <c r="AB4107" s="1"/>
    </row>
    <row r="4108" spans="27:28" x14ac:dyDescent="0.25">
      <c r="AA4108" s="1"/>
      <c r="AB4108" s="1"/>
    </row>
    <row r="4109" spans="27:28" x14ac:dyDescent="0.25">
      <c r="AA4109" s="1"/>
      <c r="AB4109" s="1"/>
    </row>
    <row r="4110" spans="27:28" x14ac:dyDescent="0.25">
      <c r="AA4110" s="1"/>
      <c r="AB4110" s="1"/>
    </row>
    <row r="4111" spans="27:28" x14ac:dyDescent="0.25">
      <c r="AA4111" s="1"/>
      <c r="AB4111" s="1"/>
    </row>
    <row r="4112" spans="27:28" x14ac:dyDescent="0.25">
      <c r="AA4112" s="1"/>
      <c r="AB4112" s="1"/>
    </row>
    <row r="4113" spans="27:28" x14ac:dyDescent="0.25">
      <c r="AA4113" s="1"/>
      <c r="AB4113" s="1"/>
    </row>
    <row r="4114" spans="27:28" x14ac:dyDescent="0.25">
      <c r="AA4114" s="1"/>
      <c r="AB4114" s="1"/>
    </row>
    <row r="4115" spans="27:28" x14ac:dyDescent="0.25">
      <c r="AA4115" s="1"/>
      <c r="AB4115" s="1"/>
    </row>
    <row r="4116" spans="27:28" x14ac:dyDescent="0.25">
      <c r="AA4116" s="1"/>
      <c r="AB4116" s="1"/>
    </row>
    <row r="4117" spans="27:28" x14ac:dyDescent="0.25">
      <c r="AA4117" s="1"/>
      <c r="AB4117" s="1"/>
    </row>
    <row r="4118" spans="27:28" x14ac:dyDescent="0.25">
      <c r="AA4118" s="1"/>
      <c r="AB4118" s="1"/>
    </row>
    <row r="4119" spans="27:28" x14ac:dyDescent="0.25">
      <c r="AA4119" s="1"/>
      <c r="AB4119" s="1"/>
    </row>
    <row r="4120" spans="27:28" x14ac:dyDescent="0.25">
      <c r="AA4120" s="1"/>
      <c r="AB4120" s="1"/>
    </row>
    <row r="4121" spans="27:28" x14ac:dyDescent="0.25">
      <c r="AA4121" s="1"/>
      <c r="AB4121" s="1"/>
    </row>
    <row r="4122" spans="27:28" x14ac:dyDescent="0.25">
      <c r="AA4122" s="1"/>
      <c r="AB4122" s="1"/>
    </row>
    <row r="4123" spans="27:28" x14ac:dyDescent="0.25">
      <c r="AA4123" s="1"/>
      <c r="AB4123" s="1"/>
    </row>
    <row r="4124" spans="27:28" x14ac:dyDescent="0.25">
      <c r="AA4124" s="1"/>
      <c r="AB4124" s="1"/>
    </row>
    <row r="4125" spans="27:28" x14ac:dyDescent="0.25">
      <c r="AA4125" s="1"/>
      <c r="AB4125" s="1"/>
    </row>
    <row r="4126" spans="27:28" x14ac:dyDescent="0.25">
      <c r="AA4126" s="1"/>
      <c r="AB4126" s="1"/>
    </row>
    <row r="4127" spans="27:28" x14ac:dyDescent="0.25">
      <c r="AA4127" s="1"/>
      <c r="AB4127" s="1"/>
    </row>
    <row r="4128" spans="27:28" x14ac:dyDescent="0.25">
      <c r="AA4128" s="1"/>
      <c r="AB4128" s="1"/>
    </row>
    <row r="4129" spans="27:28" x14ac:dyDescent="0.25">
      <c r="AA4129" s="1"/>
      <c r="AB4129" s="1"/>
    </row>
    <row r="4130" spans="27:28" x14ac:dyDescent="0.25">
      <c r="AA4130" s="1"/>
      <c r="AB4130" s="1"/>
    </row>
    <row r="4131" spans="27:28" x14ac:dyDescent="0.25">
      <c r="AA4131" s="1"/>
      <c r="AB4131" s="1"/>
    </row>
    <row r="4132" spans="27:28" x14ac:dyDescent="0.25">
      <c r="AA4132" s="1"/>
      <c r="AB4132" s="1"/>
    </row>
    <row r="4133" spans="27:28" x14ac:dyDescent="0.25">
      <c r="AA4133" s="1"/>
      <c r="AB4133" s="1"/>
    </row>
    <row r="4134" spans="27:28" x14ac:dyDescent="0.25">
      <c r="AA4134" s="1"/>
      <c r="AB4134" s="1"/>
    </row>
    <row r="4135" spans="27:28" x14ac:dyDescent="0.25">
      <c r="AA4135" s="1"/>
      <c r="AB4135" s="1"/>
    </row>
    <row r="4136" spans="27:28" x14ac:dyDescent="0.25">
      <c r="AA4136" s="1"/>
      <c r="AB4136" s="1"/>
    </row>
    <row r="4137" spans="27:28" x14ac:dyDescent="0.25">
      <c r="AA4137" s="1"/>
      <c r="AB4137" s="1"/>
    </row>
    <row r="4138" spans="27:28" x14ac:dyDescent="0.25">
      <c r="AA4138" s="1"/>
      <c r="AB4138" s="1"/>
    </row>
    <row r="4139" spans="27:28" x14ac:dyDescent="0.25">
      <c r="AA4139" s="1"/>
      <c r="AB4139" s="1"/>
    </row>
    <row r="4140" spans="27:28" x14ac:dyDescent="0.25">
      <c r="AA4140" s="1"/>
      <c r="AB4140" s="1"/>
    </row>
    <row r="4141" spans="27:28" x14ac:dyDescent="0.25">
      <c r="AA4141" s="1"/>
      <c r="AB4141" s="1"/>
    </row>
    <row r="4142" spans="27:28" x14ac:dyDescent="0.25">
      <c r="AA4142" s="1"/>
      <c r="AB4142" s="1"/>
    </row>
    <row r="4143" spans="27:28" x14ac:dyDescent="0.25">
      <c r="AA4143" s="1"/>
      <c r="AB4143" s="1"/>
    </row>
    <row r="4144" spans="27:28" x14ac:dyDescent="0.25">
      <c r="AA4144" s="1"/>
      <c r="AB4144" s="1"/>
    </row>
    <row r="4145" spans="27:28" x14ac:dyDescent="0.25">
      <c r="AA4145" s="1"/>
      <c r="AB4145" s="1"/>
    </row>
    <row r="4146" spans="27:28" x14ac:dyDescent="0.25">
      <c r="AA4146" s="1"/>
      <c r="AB4146" s="1"/>
    </row>
    <row r="4147" spans="27:28" x14ac:dyDescent="0.25">
      <c r="AA4147" s="1"/>
      <c r="AB4147" s="1"/>
    </row>
    <row r="4148" spans="27:28" x14ac:dyDescent="0.25">
      <c r="AA4148" s="1"/>
      <c r="AB4148" s="1"/>
    </row>
    <row r="4149" spans="27:28" x14ac:dyDescent="0.25">
      <c r="AA4149" s="1"/>
      <c r="AB4149" s="1"/>
    </row>
    <row r="4150" spans="27:28" x14ac:dyDescent="0.25">
      <c r="AA4150" s="1"/>
      <c r="AB4150" s="1"/>
    </row>
    <row r="4151" spans="27:28" x14ac:dyDescent="0.25">
      <c r="AA4151" s="1"/>
      <c r="AB4151" s="1"/>
    </row>
    <row r="4152" spans="27:28" x14ac:dyDescent="0.25">
      <c r="AA4152" s="1"/>
      <c r="AB4152" s="1"/>
    </row>
    <row r="4153" spans="27:28" x14ac:dyDescent="0.25">
      <c r="AA4153" s="1"/>
      <c r="AB4153" s="1"/>
    </row>
    <row r="4154" spans="27:28" x14ac:dyDescent="0.25">
      <c r="AA4154" s="1"/>
      <c r="AB4154" s="1"/>
    </row>
    <row r="4155" spans="27:28" x14ac:dyDescent="0.25">
      <c r="AA4155" s="1"/>
      <c r="AB4155" s="1"/>
    </row>
    <row r="4156" spans="27:28" x14ac:dyDescent="0.25">
      <c r="AA4156" s="1"/>
      <c r="AB4156" s="1"/>
    </row>
    <row r="4157" spans="27:28" x14ac:dyDescent="0.25">
      <c r="AA4157" s="1"/>
      <c r="AB4157" s="1"/>
    </row>
    <row r="4158" spans="27:28" x14ac:dyDescent="0.25">
      <c r="AA4158" s="1"/>
      <c r="AB4158" s="1"/>
    </row>
    <row r="4159" spans="27:28" x14ac:dyDescent="0.25">
      <c r="AA4159" s="1"/>
      <c r="AB4159" s="1"/>
    </row>
    <row r="4160" spans="27:28" x14ac:dyDescent="0.25">
      <c r="AA4160" s="1"/>
      <c r="AB4160" s="1"/>
    </row>
    <row r="4161" spans="27:28" x14ac:dyDescent="0.25">
      <c r="AA4161" s="1"/>
      <c r="AB4161" s="1"/>
    </row>
    <row r="4162" spans="27:28" x14ac:dyDescent="0.25">
      <c r="AA4162" s="1"/>
      <c r="AB4162" s="1"/>
    </row>
    <row r="4163" spans="27:28" x14ac:dyDescent="0.25">
      <c r="AA4163" s="1"/>
      <c r="AB4163" s="1"/>
    </row>
    <row r="4164" spans="27:28" x14ac:dyDescent="0.25">
      <c r="AA4164" s="1"/>
      <c r="AB4164" s="1"/>
    </row>
    <row r="4165" spans="27:28" x14ac:dyDescent="0.25">
      <c r="AA4165" s="1"/>
      <c r="AB4165" s="1"/>
    </row>
    <row r="4166" spans="27:28" x14ac:dyDescent="0.25">
      <c r="AA4166" s="1"/>
      <c r="AB4166" s="1"/>
    </row>
    <row r="4167" spans="27:28" x14ac:dyDescent="0.25">
      <c r="AA4167" s="1"/>
      <c r="AB4167" s="1"/>
    </row>
    <row r="4168" spans="27:28" x14ac:dyDescent="0.25">
      <c r="AA4168" s="1"/>
      <c r="AB4168" s="1"/>
    </row>
    <row r="4169" spans="27:28" x14ac:dyDescent="0.25">
      <c r="AA4169" s="1"/>
      <c r="AB4169" s="1"/>
    </row>
    <row r="4170" spans="27:28" x14ac:dyDescent="0.25">
      <c r="AA4170" s="1"/>
      <c r="AB4170" s="1"/>
    </row>
    <row r="4171" spans="27:28" x14ac:dyDescent="0.25">
      <c r="AA4171" s="1"/>
      <c r="AB4171" s="1"/>
    </row>
    <row r="4172" spans="27:28" x14ac:dyDescent="0.25">
      <c r="AA4172" s="1"/>
      <c r="AB4172" s="1"/>
    </row>
    <row r="4173" spans="27:28" x14ac:dyDescent="0.25">
      <c r="AA4173" s="1"/>
      <c r="AB4173" s="1"/>
    </row>
    <row r="4174" spans="27:28" x14ac:dyDescent="0.25">
      <c r="AA4174" s="1"/>
      <c r="AB4174" s="1"/>
    </row>
    <row r="4175" spans="27:28" x14ac:dyDescent="0.25">
      <c r="AA4175" s="1"/>
      <c r="AB4175" s="1"/>
    </row>
    <row r="4176" spans="27:28" x14ac:dyDescent="0.25">
      <c r="AA4176" s="1"/>
      <c r="AB4176" s="1"/>
    </row>
    <row r="4177" spans="27:28" x14ac:dyDescent="0.25">
      <c r="AA4177" s="1"/>
      <c r="AB4177" s="1"/>
    </row>
    <row r="4178" spans="27:28" x14ac:dyDescent="0.25">
      <c r="AA4178" s="1"/>
      <c r="AB4178" s="1"/>
    </row>
    <row r="4179" spans="27:28" x14ac:dyDescent="0.25">
      <c r="AA4179" s="1"/>
      <c r="AB4179" s="1"/>
    </row>
    <row r="4180" spans="27:28" x14ac:dyDescent="0.25">
      <c r="AA4180" s="1"/>
      <c r="AB4180" s="1"/>
    </row>
    <row r="4181" spans="27:28" x14ac:dyDescent="0.25">
      <c r="AA4181" s="1"/>
      <c r="AB4181" s="1"/>
    </row>
    <row r="4182" spans="27:28" x14ac:dyDescent="0.25">
      <c r="AA4182" s="1"/>
      <c r="AB4182" s="1"/>
    </row>
    <row r="4183" spans="27:28" x14ac:dyDescent="0.25">
      <c r="AA4183" s="1"/>
      <c r="AB4183" s="1"/>
    </row>
    <row r="4184" spans="27:28" x14ac:dyDescent="0.25">
      <c r="AA4184" s="1"/>
      <c r="AB4184" s="1"/>
    </row>
    <row r="4185" spans="27:28" x14ac:dyDescent="0.25">
      <c r="AA4185" s="1"/>
      <c r="AB4185" s="1"/>
    </row>
    <row r="4186" spans="27:28" x14ac:dyDescent="0.25">
      <c r="AA4186" s="1"/>
      <c r="AB4186" s="1"/>
    </row>
    <row r="4187" spans="27:28" x14ac:dyDescent="0.25">
      <c r="AA4187" s="1"/>
      <c r="AB4187" s="1"/>
    </row>
    <row r="4188" spans="27:28" x14ac:dyDescent="0.25">
      <c r="AA4188" s="1"/>
      <c r="AB4188" s="1"/>
    </row>
    <row r="4189" spans="27:28" x14ac:dyDescent="0.25">
      <c r="AA4189" s="1"/>
      <c r="AB4189" s="1"/>
    </row>
    <row r="4190" spans="27:28" x14ac:dyDescent="0.25">
      <c r="AA4190" s="1"/>
      <c r="AB4190" s="1"/>
    </row>
    <row r="4191" spans="27:28" x14ac:dyDescent="0.25">
      <c r="AA4191" s="1"/>
      <c r="AB4191" s="1"/>
    </row>
    <row r="4192" spans="27:28" x14ac:dyDescent="0.25">
      <c r="AA4192" s="1"/>
      <c r="AB4192" s="1"/>
    </row>
    <row r="4193" spans="27:28" x14ac:dyDescent="0.25">
      <c r="AA4193" s="1"/>
      <c r="AB4193" s="1"/>
    </row>
    <row r="4194" spans="27:28" x14ac:dyDescent="0.25">
      <c r="AA4194" s="1"/>
      <c r="AB4194" s="1"/>
    </row>
    <row r="4195" spans="27:28" x14ac:dyDescent="0.25">
      <c r="AA4195" s="1"/>
      <c r="AB4195" s="1"/>
    </row>
    <row r="4196" spans="27:28" x14ac:dyDescent="0.25">
      <c r="AA4196" s="1"/>
      <c r="AB4196" s="1"/>
    </row>
    <row r="4197" spans="27:28" x14ac:dyDescent="0.25">
      <c r="AA4197" s="1"/>
      <c r="AB4197" s="1"/>
    </row>
    <row r="4198" spans="27:28" x14ac:dyDescent="0.25">
      <c r="AA4198" s="1"/>
      <c r="AB4198" s="1"/>
    </row>
    <row r="4199" spans="27:28" x14ac:dyDescent="0.25">
      <c r="AA4199" s="1"/>
      <c r="AB4199" s="1"/>
    </row>
    <row r="4200" spans="27:28" x14ac:dyDescent="0.25">
      <c r="AA4200" s="1"/>
      <c r="AB4200" s="1"/>
    </row>
    <row r="4201" spans="27:28" x14ac:dyDescent="0.25">
      <c r="AA4201" s="1"/>
      <c r="AB4201" s="1"/>
    </row>
    <row r="4202" spans="27:28" x14ac:dyDescent="0.25">
      <c r="AA4202" s="1"/>
      <c r="AB4202" s="1"/>
    </row>
    <row r="4203" spans="27:28" x14ac:dyDescent="0.25">
      <c r="AA4203" s="1"/>
      <c r="AB4203" s="1"/>
    </row>
    <row r="4204" spans="27:28" x14ac:dyDescent="0.25">
      <c r="AA4204" s="1"/>
      <c r="AB4204" s="1"/>
    </row>
    <row r="4205" spans="27:28" x14ac:dyDescent="0.25">
      <c r="AA4205" s="1"/>
      <c r="AB4205" s="1"/>
    </row>
    <row r="4206" spans="27:28" x14ac:dyDescent="0.25">
      <c r="AA4206" s="1"/>
      <c r="AB4206" s="1"/>
    </row>
    <row r="4207" spans="27:28" x14ac:dyDescent="0.25">
      <c r="AA4207" s="1"/>
      <c r="AB4207" s="1"/>
    </row>
    <row r="4208" spans="27:28" x14ac:dyDescent="0.25">
      <c r="AA4208" s="1"/>
      <c r="AB4208" s="1"/>
    </row>
    <row r="4209" spans="27:28" x14ac:dyDescent="0.25">
      <c r="AA4209" s="1"/>
      <c r="AB4209" s="1"/>
    </row>
    <row r="4210" spans="27:28" x14ac:dyDescent="0.25">
      <c r="AA4210" s="1"/>
      <c r="AB4210" s="1"/>
    </row>
    <row r="4211" spans="27:28" x14ac:dyDescent="0.25">
      <c r="AA4211" s="1"/>
      <c r="AB4211" s="1"/>
    </row>
    <row r="4212" spans="27:28" x14ac:dyDescent="0.25">
      <c r="AA4212" s="1"/>
      <c r="AB4212" s="1"/>
    </row>
    <row r="4213" spans="27:28" x14ac:dyDescent="0.25">
      <c r="AA4213" s="1"/>
      <c r="AB4213" s="1"/>
    </row>
    <row r="4214" spans="27:28" x14ac:dyDescent="0.25">
      <c r="AA4214" s="1"/>
      <c r="AB4214" s="1"/>
    </row>
    <row r="4215" spans="27:28" x14ac:dyDescent="0.25">
      <c r="AA4215" s="1"/>
      <c r="AB4215" s="1"/>
    </row>
    <row r="4216" spans="27:28" x14ac:dyDescent="0.25">
      <c r="AA4216" s="1"/>
      <c r="AB4216" s="1"/>
    </row>
    <row r="4217" spans="27:28" x14ac:dyDescent="0.25">
      <c r="AA4217" s="1"/>
      <c r="AB4217" s="1"/>
    </row>
    <row r="4218" spans="27:28" x14ac:dyDescent="0.25">
      <c r="AA4218" s="1"/>
      <c r="AB4218" s="1"/>
    </row>
    <row r="4219" spans="27:28" x14ac:dyDescent="0.25">
      <c r="AA4219" s="1"/>
      <c r="AB4219" s="1"/>
    </row>
    <row r="4220" spans="27:28" x14ac:dyDescent="0.25">
      <c r="AA4220" s="1"/>
      <c r="AB4220" s="1"/>
    </row>
    <row r="4221" spans="27:28" x14ac:dyDescent="0.25">
      <c r="AA4221" s="1"/>
      <c r="AB4221" s="1"/>
    </row>
    <row r="4222" spans="27:28" x14ac:dyDescent="0.25">
      <c r="AA4222" s="1"/>
      <c r="AB4222" s="1"/>
    </row>
    <row r="4223" spans="27:28" x14ac:dyDescent="0.25">
      <c r="AA4223" s="1"/>
      <c r="AB4223" s="1"/>
    </row>
    <row r="4224" spans="27:28" x14ac:dyDescent="0.25">
      <c r="AA4224" s="1"/>
      <c r="AB4224" s="1"/>
    </row>
    <row r="4225" spans="27:28" x14ac:dyDescent="0.25">
      <c r="AA4225" s="1"/>
      <c r="AB4225" s="1"/>
    </row>
    <row r="4226" spans="27:28" x14ac:dyDescent="0.25">
      <c r="AA4226" s="1"/>
      <c r="AB4226" s="1"/>
    </row>
    <row r="4227" spans="27:28" x14ac:dyDescent="0.25">
      <c r="AA4227" s="1"/>
      <c r="AB4227" s="1"/>
    </row>
    <row r="4228" spans="27:28" x14ac:dyDescent="0.25">
      <c r="AA4228" s="1"/>
      <c r="AB4228" s="1"/>
    </row>
    <row r="4229" spans="27:28" x14ac:dyDescent="0.25">
      <c r="AA4229" s="1"/>
      <c r="AB4229" s="1"/>
    </row>
    <row r="4230" spans="27:28" x14ac:dyDescent="0.25">
      <c r="AA4230" s="1"/>
      <c r="AB4230" s="1"/>
    </row>
    <row r="4231" spans="27:28" x14ac:dyDescent="0.25">
      <c r="AA4231" s="1"/>
      <c r="AB4231" s="1"/>
    </row>
    <row r="4232" spans="27:28" x14ac:dyDescent="0.25">
      <c r="AA4232" s="1"/>
      <c r="AB4232" s="1"/>
    </row>
    <row r="4233" spans="27:28" x14ac:dyDescent="0.25">
      <c r="AA4233" s="1"/>
      <c r="AB4233" s="1"/>
    </row>
    <row r="4234" spans="27:28" x14ac:dyDescent="0.25">
      <c r="AA4234" s="1"/>
      <c r="AB4234" s="1"/>
    </row>
    <row r="4235" spans="27:28" x14ac:dyDescent="0.25">
      <c r="AA4235" s="1"/>
      <c r="AB4235" s="1"/>
    </row>
    <row r="4236" spans="27:28" x14ac:dyDescent="0.25">
      <c r="AA4236" s="1"/>
      <c r="AB4236" s="1"/>
    </row>
    <row r="4237" spans="27:28" x14ac:dyDescent="0.25">
      <c r="AA4237" s="1"/>
      <c r="AB4237" s="1"/>
    </row>
    <row r="4238" spans="27:28" x14ac:dyDescent="0.25">
      <c r="AA4238" s="1"/>
      <c r="AB4238" s="1"/>
    </row>
    <row r="4239" spans="27:28" x14ac:dyDescent="0.25">
      <c r="AA4239" s="1"/>
      <c r="AB4239" s="1"/>
    </row>
    <row r="4240" spans="27:28" x14ac:dyDescent="0.25">
      <c r="AA4240" s="1"/>
      <c r="AB4240" s="1"/>
    </row>
    <row r="4241" spans="27:28" x14ac:dyDescent="0.25">
      <c r="AA4241" s="1"/>
      <c r="AB4241" s="1"/>
    </row>
    <row r="4242" spans="27:28" x14ac:dyDescent="0.25">
      <c r="AA4242" s="1"/>
      <c r="AB4242" s="1"/>
    </row>
    <row r="4243" spans="27:28" x14ac:dyDescent="0.25">
      <c r="AA4243" s="1"/>
      <c r="AB4243" s="1"/>
    </row>
    <row r="4244" spans="27:28" x14ac:dyDescent="0.25">
      <c r="AA4244" s="1"/>
      <c r="AB4244" s="1"/>
    </row>
    <row r="4245" spans="27:28" x14ac:dyDescent="0.25">
      <c r="AA4245" s="1"/>
      <c r="AB4245" s="1"/>
    </row>
    <row r="4246" spans="27:28" x14ac:dyDescent="0.25">
      <c r="AA4246" s="1"/>
      <c r="AB4246" s="1"/>
    </row>
    <row r="4247" spans="27:28" x14ac:dyDescent="0.25">
      <c r="AA4247" s="1"/>
      <c r="AB4247" s="1"/>
    </row>
    <row r="4248" spans="27:28" x14ac:dyDescent="0.25">
      <c r="AA4248" s="1"/>
      <c r="AB4248" s="1"/>
    </row>
    <row r="4249" spans="27:28" x14ac:dyDescent="0.25">
      <c r="AA4249" s="1"/>
      <c r="AB4249" s="1"/>
    </row>
    <row r="4250" spans="27:28" x14ac:dyDescent="0.25">
      <c r="AA4250" s="1"/>
      <c r="AB4250" s="1"/>
    </row>
    <row r="4251" spans="27:28" x14ac:dyDescent="0.25">
      <c r="AA4251" s="1"/>
      <c r="AB4251" s="1"/>
    </row>
    <row r="4252" spans="27:28" x14ac:dyDescent="0.25">
      <c r="AA4252" s="1"/>
      <c r="AB4252" s="1"/>
    </row>
    <row r="4253" spans="27:28" x14ac:dyDescent="0.25">
      <c r="AA4253" s="1"/>
      <c r="AB4253" s="1"/>
    </row>
    <row r="4254" spans="27:28" x14ac:dyDescent="0.25">
      <c r="AA4254" s="1"/>
      <c r="AB4254" s="1"/>
    </row>
    <row r="4255" spans="27:28" x14ac:dyDescent="0.25">
      <c r="AA4255" s="1"/>
      <c r="AB4255" s="1"/>
    </row>
    <row r="4256" spans="27:28" x14ac:dyDescent="0.25">
      <c r="AA4256" s="1"/>
      <c r="AB4256" s="1"/>
    </row>
    <row r="4257" spans="27:28" x14ac:dyDescent="0.25">
      <c r="AA4257" s="1"/>
      <c r="AB4257" s="1"/>
    </row>
    <row r="4258" spans="27:28" x14ac:dyDescent="0.25">
      <c r="AA4258" s="1"/>
      <c r="AB4258" s="1"/>
    </row>
    <row r="4259" spans="27:28" x14ac:dyDescent="0.25">
      <c r="AA4259" s="1"/>
      <c r="AB4259" s="1"/>
    </row>
    <row r="4260" spans="27:28" x14ac:dyDescent="0.25">
      <c r="AA4260" s="1"/>
      <c r="AB4260" s="1"/>
    </row>
    <row r="4261" spans="27:28" x14ac:dyDescent="0.25">
      <c r="AA4261" s="1"/>
      <c r="AB4261" s="1"/>
    </row>
    <row r="4262" spans="27:28" x14ac:dyDescent="0.25">
      <c r="AA4262" s="1"/>
      <c r="AB4262" s="1"/>
    </row>
    <row r="4263" spans="27:28" x14ac:dyDescent="0.25">
      <c r="AA4263" s="1"/>
      <c r="AB4263" s="1"/>
    </row>
    <row r="4264" spans="27:28" x14ac:dyDescent="0.25">
      <c r="AA4264" s="1"/>
      <c r="AB4264" s="1"/>
    </row>
    <row r="4265" spans="27:28" x14ac:dyDescent="0.25">
      <c r="AA4265" s="1"/>
      <c r="AB4265" s="1"/>
    </row>
    <row r="4266" spans="27:28" x14ac:dyDescent="0.25">
      <c r="AA4266" s="1"/>
      <c r="AB4266" s="1"/>
    </row>
    <row r="4267" spans="27:28" x14ac:dyDescent="0.25">
      <c r="AA4267" s="1"/>
      <c r="AB4267" s="1"/>
    </row>
    <row r="4268" spans="27:28" x14ac:dyDescent="0.25">
      <c r="AA4268" s="1"/>
      <c r="AB4268" s="1"/>
    </row>
    <row r="4269" spans="27:28" x14ac:dyDescent="0.25">
      <c r="AA4269" s="1"/>
      <c r="AB4269" s="1"/>
    </row>
    <row r="4270" spans="27:28" x14ac:dyDescent="0.25">
      <c r="AA4270" s="1"/>
      <c r="AB4270" s="1"/>
    </row>
    <row r="4271" spans="27:28" x14ac:dyDescent="0.25">
      <c r="AA4271" s="1"/>
      <c r="AB4271" s="1"/>
    </row>
    <row r="4272" spans="27:28" x14ac:dyDescent="0.25">
      <c r="AA4272" s="1"/>
      <c r="AB4272" s="1"/>
    </row>
    <row r="4273" spans="27:28" x14ac:dyDescent="0.25">
      <c r="AA4273" s="1"/>
      <c r="AB4273" s="1"/>
    </row>
    <row r="4274" spans="27:28" x14ac:dyDescent="0.25">
      <c r="AA4274" s="1"/>
      <c r="AB4274" s="1"/>
    </row>
    <row r="4275" spans="27:28" x14ac:dyDescent="0.25">
      <c r="AA4275" s="1"/>
      <c r="AB4275" s="1"/>
    </row>
    <row r="4276" spans="27:28" x14ac:dyDescent="0.25">
      <c r="AA4276" s="1"/>
      <c r="AB4276" s="1"/>
    </row>
    <row r="4277" spans="27:28" x14ac:dyDescent="0.25">
      <c r="AA4277" s="1"/>
      <c r="AB4277" s="1"/>
    </row>
    <row r="4278" spans="27:28" x14ac:dyDescent="0.25">
      <c r="AA4278" s="1"/>
      <c r="AB4278" s="1"/>
    </row>
    <row r="4279" spans="27:28" x14ac:dyDescent="0.25">
      <c r="AA4279" s="1"/>
      <c r="AB4279" s="1"/>
    </row>
    <row r="4280" spans="27:28" x14ac:dyDescent="0.25">
      <c r="AA4280" s="1"/>
      <c r="AB4280" s="1"/>
    </row>
    <row r="4281" spans="27:28" x14ac:dyDescent="0.25">
      <c r="AA4281" s="1"/>
      <c r="AB4281" s="1"/>
    </row>
    <row r="4282" spans="27:28" x14ac:dyDescent="0.25">
      <c r="AA4282" s="1"/>
      <c r="AB4282" s="1"/>
    </row>
    <row r="4283" spans="27:28" x14ac:dyDescent="0.25">
      <c r="AA4283" s="1"/>
      <c r="AB4283" s="1"/>
    </row>
    <row r="4284" spans="27:28" x14ac:dyDescent="0.25">
      <c r="AA4284" s="1"/>
      <c r="AB4284" s="1"/>
    </row>
    <row r="4285" spans="27:28" x14ac:dyDescent="0.25">
      <c r="AA4285" s="1"/>
      <c r="AB4285" s="1"/>
    </row>
    <row r="4286" spans="27:28" x14ac:dyDescent="0.25">
      <c r="AA4286" s="1"/>
      <c r="AB4286" s="1"/>
    </row>
    <row r="4287" spans="27:28" x14ac:dyDescent="0.25">
      <c r="AA4287" s="1"/>
      <c r="AB4287" s="1"/>
    </row>
    <row r="4288" spans="27:28" x14ac:dyDescent="0.25">
      <c r="AA4288" s="1"/>
      <c r="AB4288" s="1"/>
    </row>
    <row r="4289" spans="27:28" x14ac:dyDescent="0.25">
      <c r="AA4289" s="1"/>
      <c r="AB4289" s="1"/>
    </row>
    <row r="4290" spans="27:28" x14ac:dyDescent="0.25">
      <c r="AA4290" s="1"/>
      <c r="AB4290" s="1"/>
    </row>
    <row r="4291" spans="27:28" x14ac:dyDescent="0.25">
      <c r="AA4291" s="1"/>
      <c r="AB4291" s="1"/>
    </row>
    <row r="4292" spans="27:28" x14ac:dyDescent="0.25">
      <c r="AA4292" s="1"/>
      <c r="AB4292" s="1"/>
    </row>
    <row r="4293" spans="27:28" x14ac:dyDescent="0.25">
      <c r="AA4293" s="1"/>
      <c r="AB4293" s="1"/>
    </row>
    <row r="4294" spans="27:28" x14ac:dyDescent="0.25">
      <c r="AA4294" s="1"/>
      <c r="AB4294" s="1"/>
    </row>
    <row r="4295" spans="27:28" x14ac:dyDescent="0.25">
      <c r="AA4295" s="1"/>
      <c r="AB4295" s="1"/>
    </row>
    <row r="4296" spans="27:28" x14ac:dyDescent="0.25">
      <c r="AA4296" s="1"/>
      <c r="AB4296" s="1"/>
    </row>
    <row r="4297" spans="27:28" x14ac:dyDescent="0.25">
      <c r="AA4297" s="1"/>
      <c r="AB4297" s="1"/>
    </row>
    <row r="4298" spans="27:28" x14ac:dyDescent="0.25">
      <c r="AA4298" s="1"/>
      <c r="AB4298" s="1"/>
    </row>
    <row r="4299" spans="27:28" x14ac:dyDescent="0.25">
      <c r="AA4299" s="1"/>
      <c r="AB4299" s="1"/>
    </row>
    <row r="4300" spans="27:28" x14ac:dyDescent="0.25">
      <c r="AA4300" s="1"/>
      <c r="AB4300" s="1"/>
    </row>
    <row r="4301" spans="27:28" x14ac:dyDescent="0.25">
      <c r="AA4301" s="1"/>
      <c r="AB4301" s="1"/>
    </row>
    <row r="4302" spans="27:28" x14ac:dyDescent="0.25">
      <c r="AA4302" s="1"/>
      <c r="AB4302" s="1"/>
    </row>
    <row r="4303" spans="27:28" x14ac:dyDescent="0.25">
      <c r="AA4303" s="1"/>
      <c r="AB4303" s="1"/>
    </row>
    <row r="4304" spans="27:28" x14ac:dyDescent="0.25">
      <c r="AA4304" s="1"/>
      <c r="AB4304" s="1"/>
    </row>
    <row r="4305" spans="27:28" x14ac:dyDescent="0.25">
      <c r="AA4305" s="1"/>
      <c r="AB4305" s="1"/>
    </row>
    <row r="4306" spans="27:28" x14ac:dyDescent="0.25">
      <c r="AA4306" s="1"/>
      <c r="AB4306" s="1"/>
    </row>
    <row r="4307" spans="27:28" x14ac:dyDescent="0.25">
      <c r="AA4307" s="1"/>
      <c r="AB4307" s="1"/>
    </row>
    <row r="4308" spans="27:28" x14ac:dyDescent="0.25">
      <c r="AA4308" s="1"/>
      <c r="AB4308" s="1"/>
    </row>
    <row r="4309" spans="27:28" x14ac:dyDescent="0.25">
      <c r="AA4309" s="1"/>
      <c r="AB4309" s="1"/>
    </row>
    <row r="4310" spans="27:28" x14ac:dyDescent="0.25">
      <c r="AA4310" s="1"/>
      <c r="AB4310" s="1"/>
    </row>
    <row r="4311" spans="27:28" x14ac:dyDescent="0.25">
      <c r="AA4311" s="1"/>
      <c r="AB4311" s="1"/>
    </row>
    <row r="4312" spans="27:28" x14ac:dyDescent="0.25">
      <c r="AA4312" s="1"/>
      <c r="AB4312" s="1"/>
    </row>
    <row r="4313" spans="27:28" x14ac:dyDescent="0.25">
      <c r="AA4313" s="1"/>
      <c r="AB4313" s="1"/>
    </row>
    <row r="4314" spans="27:28" x14ac:dyDescent="0.25">
      <c r="AA4314" s="1"/>
      <c r="AB4314" s="1"/>
    </row>
    <row r="4315" spans="27:28" x14ac:dyDescent="0.25">
      <c r="AA4315" s="1"/>
      <c r="AB4315" s="1"/>
    </row>
    <row r="4316" spans="27:28" x14ac:dyDescent="0.25">
      <c r="AA4316" s="1"/>
      <c r="AB4316" s="1"/>
    </row>
    <row r="4317" spans="27:28" x14ac:dyDescent="0.25">
      <c r="AA4317" s="1"/>
      <c r="AB4317" s="1"/>
    </row>
    <row r="4318" spans="27:28" x14ac:dyDescent="0.25">
      <c r="AA4318" s="1"/>
      <c r="AB4318" s="1"/>
    </row>
    <row r="4319" spans="27:28" x14ac:dyDescent="0.25">
      <c r="AA4319" s="1"/>
      <c r="AB4319" s="1"/>
    </row>
    <row r="4320" spans="27:28" x14ac:dyDescent="0.25">
      <c r="AA4320" s="1"/>
      <c r="AB4320" s="1"/>
    </row>
    <row r="4321" spans="27:28" x14ac:dyDescent="0.25">
      <c r="AA4321" s="1"/>
      <c r="AB4321" s="1"/>
    </row>
    <row r="4322" spans="27:28" x14ac:dyDescent="0.25">
      <c r="AA4322" s="1"/>
      <c r="AB4322" s="1"/>
    </row>
    <row r="4323" spans="27:28" x14ac:dyDescent="0.25">
      <c r="AA4323" s="1"/>
      <c r="AB4323" s="1"/>
    </row>
    <row r="4324" spans="27:28" x14ac:dyDescent="0.25">
      <c r="AA4324" s="1"/>
      <c r="AB4324" s="1"/>
    </row>
    <row r="4325" spans="27:28" x14ac:dyDescent="0.25">
      <c r="AA4325" s="1"/>
      <c r="AB4325" s="1"/>
    </row>
    <row r="4326" spans="27:28" x14ac:dyDescent="0.25">
      <c r="AA4326" s="1"/>
      <c r="AB4326" s="1"/>
    </row>
    <row r="4327" spans="27:28" x14ac:dyDescent="0.25">
      <c r="AA4327" s="1"/>
      <c r="AB4327" s="1"/>
    </row>
    <row r="4328" spans="27:28" x14ac:dyDescent="0.25">
      <c r="AA4328" s="1"/>
      <c r="AB4328" s="1"/>
    </row>
    <row r="4329" spans="27:28" x14ac:dyDescent="0.25">
      <c r="AA4329" s="1"/>
      <c r="AB4329" s="1"/>
    </row>
    <row r="4330" spans="27:28" x14ac:dyDescent="0.25">
      <c r="AA4330" s="1"/>
      <c r="AB4330" s="1"/>
    </row>
    <row r="4331" spans="27:28" x14ac:dyDescent="0.25">
      <c r="AA4331" s="1"/>
      <c r="AB4331" s="1"/>
    </row>
    <row r="4332" spans="27:28" x14ac:dyDescent="0.25">
      <c r="AA4332" s="1"/>
      <c r="AB4332" s="1"/>
    </row>
    <row r="4333" spans="27:28" x14ac:dyDescent="0.25">
      <c r="AA4333" s="1"/>
      <c r="AB4333" s="1"/>
    </row>
    <row r="4334" spans="27:28" x14ac:dyDescent="0.25">
      <c r="AA4334" s="1"/>
      <c r="AB4334" s="1"/>
    </row>
    <row r="4335" spans="27:28" x14ac:dyDescent="0.25">
      <c r="AA4335" s="1"/>
      <c r="AB4335" s="1"/>
    </row>
    <row r="4336" spans="27:28" x14ac:dyDescent="0.25">
      <c r="AA4336" s="1"/>
      <c r="AB4336" s="1"/>
    </row>
    <row r="4337" spans="27:28" x14ac:dyDescent="0.25">
      <c r="AA4337" s="1"/>
      <c r="AB4337" s="1"/>
    </row>
    <row r="4338" spans="27:28" x14ac:dyDescent="0.25">
      <c r="AA4338" s="1"/>
      <c r="AB4338" s="1"/>
    </row>
    <row r="4339" spans="27:28" x14ac:dyDescent="0.25">
      <c r="AA4339" s="1"/>
      <c r="AB4339" s="1"/>
    </row>
    <row r="4340" spans="27:28" x14ac:dyDescent="0.25">
      <c r="AA4340" s="1"/>
      <c r="AB4340" s="1"/>
    </row>
    <row r="4341" spans="27:28" x14ac:dyDescent="0.25">
      <c r="AA4341" s="1"/>
      <c r="AB4341" s="1"/>
    </row>
    <row r="4342" spans="27:28" x14ac:dyDescent="0.25">
      <c r="AA4342" s="1"/>
      <c r="AB4342" s="1"/>
    </row>
    <row r="4343" spans="27:28" x14ac:dyDescent="0.25">
      <c r="AA4343" s="1"/>
      <c r="AB4343" s="1"/>
    </row>
    <row r="4344" spans="27:28" x14ac:dyDescent="0.25">
      <c r="AA4344" s="1"/>
      <c r="AB4344" s="1"/>
    </row>
    <row r="4345" spans="27:28" x14ac:dyDescent="0.25">
      <c r="AA4345" s="1"/>
      <c r="AB4345" s="1"/>
    </row>
    <row r="4346" spans="27:28" x14ac:dyDescent="0.25">
      <c r="AA4346" s="1"/>
      <c r="AB4346" s="1"/>
    </row>
    <row r="4347" spans="27:28" x14ac:dyDescent="0.25">
      <c r="AA4347" s="1"/>
      <c r="AB4347" s="1"/>
    </row>
    <row r="4348" spans="27:28" x14ac:dyDescent="0.25">
      <c r="AA4348" s="1"/>
      <c r="AB4348" s="1"/>
    </row>
    <row r="4349" spans="27:28" x14ac:dyDescent="0.25">
      <c r="AA4349" s="1"/>
      <c r="AB4349" s="1"/>
    </row>
    <row r="4350" spans="27:28" x14ac:dyDescent="0.25">
      <c r="AA4350" s="1"/>
      <c r="AB4350" s="1"/>
    </row>
    <row r="4351" spans="27:28" x14ac:dyDescent="0.25">
      <c r="AA4351" s="1"/>
      <c r="AB4351" s="1"/>
    </row>
    <row r="4352" spans="27:28" x14ac:dyDescent="0.25">
      <c r="AA4352" s="1"/>
      <c r="AB4352" s="1"/>
    </row>
    <row r="4353" spans="27:28" x14ac:dyDescent="0.25">
      <c r="AA4353" s="1"/>
      <c r="AB4353" s="1"/>
    </row>
    <row r="4354" spans="27:28" x14ac:dyDescent="0.25">
      <c r="AA4354" s="1"/>
      <c r="AB4354" s="1"/>
    </row>
    <row r="4355" spans="27:28" x14ac:dyDescent="0.25">
      <c r="AA4355" s="1"/>
      <c r="AB4355" s="1"/>
    </row>
    <row r="4356" spans="27:28" x14ac:dyDescent="0.25">
      <c r="AA4356" s="1"/>
      <c r="AB4356" s="1"/>
    </row>
    <row r="4357" spans="27:28" x14ac:dyDescent="0.25">
      <c r="AA4357" s="1"/>
      <c r="AB4357" s="1"/>
    </row>
    <row r="4358" spans="27:28" x14ac:dyDescent="0.25">
      <c r="AA4358" s="1"/>
      <c r="AB4358" s="1"/>
    </row>
    <row r="4359" spans="27:28" x14ac:dyDescent="0.25">
      <c r="AA4359" s="1"/>
      <c r="AB4359" s="1"/>
    </row>
    <row r="4360" spans="27:28" x14ac:dyDescent="0.25">
      <c r="AA4360" s="1"/>
      <c r="AB4360" s="1"/>
    </row>
    <row r="4361" spans="27:28" x14ac:dyDescent="0.25">
      <c r="AA4361" s="1"/>
      <c r="AB4361" s="1"/>
    </row>
    <row r="4362" spans="27:28" x14ac:dyDescent="0.25">
      <c r="AA4362" s="1"/>
      <c r="AB4362" s="1"/>
    </row>
    <row r="4363" spans="27:28" x14ac:dyDescent="0.25">
      <c r="AA4363" s="1"/>
      <c r="AB4363" s="1"/>
    </row>
    <row r="4364" spans="27:28" x14ac:dyDescent="0.25">
      <c r="AA4364" s="1"/>
      <c r="AB4364" s="1"/>
    </row>
    <row r="4365" spans="27:28" x14ac:dyDescent="0.25">
      <c r="AA4365" s="1"/>
      <c r="AB4365" s="1"/>
    </row>
    <row r="4366" spans="27:28" x14ac:dyDescent="0.25">
      <c r="AA4366" s="1"/>
      <c r="AB4366" s="1"/>
    </row>
    <row r="4367" spans="27:28" x14ac:dyDescent="0.25">
      <c r="AA4367" s="1"/>
      <c r="AB4367" s="1"/>
    </row>
    <row r="4368" spans="27:28" x14ac:dyDescent="0.25">
      <c r="AA4368" s="1"/>
      <c r="AB4368" s="1"/>
    </row>
    <row r="4369" spans="27:28" x14ac:dyDescent="0.25">
      <c r="AA4369" s="1"/>
      <c r="AB4369" s="1"/>
    </row>
    <row r="4370" spans="27:28" x14ac:dyDescent="0.25">
      <c r="AA4370" s="1"/>
      <c r="AB4370" s="1"/>
    </row>
    <row r="4371" spans="27:28" x14ac:dyDescent="0.25">
      <c r="AA4371" s="1"/>
      <c r="AB4371" s="1"/>
    </row>
    <row r="4372" spans="27:28" x14ac:dyDescent="0.25">
      <c r="AA4372" s="1"/>
      <c r="AB4372" s="1"/>
    </row>
    <row r="4373" spans="27:28" x14ac:dyDescent="0.25">
      <c r="AA4373" s="1"/>
      <c r="AB4373" s="1"/>
    </row>
    <row r="4374" spans="27:28" x14ac:dyDescent="0.25">
      <c r="AA4374" s="1"/>
      <c r="AB4374" s="1"/>
    </row>
    <row r="4375" spans="27:28" x14ac:dyDescent="0.25">
      <c r="AA4375" s="1"/>
      <c r="AB4375" s="1"/>
    </row>
    <row r="4376" spans="27:28" x14ac:dyDescent="0.25">
      <c r="AA4376" s="1"/>
      <c r="AB4376" s="1"/>
    </row>
    <row r="4377" spans="27:28" x14ac:dyDescent="0.25">
      <c r="AA4377" s="1"/>
      <c r="AB4377" s="1"/>
    </row>
    <row r="4378" spans="27:28" x14ac:dyDescent="0.25">
      <c r="AA4378" s="1"/>
      <c r="AB4378" s="1"/>
    </row>
    <row r="4379" spans="27:28" x14ac:dyDescent="0.25">
      <c r="AA4379" s="1"/>
      <c r="AB4379" s="1"/>
    </row>
    <row r="4380" spans="27:28" x14ac:dyDescent="0.25">
      <c r="AA4380" s="1"/>
      <c r="AB4380" s="1"/>
    </row>
    <row r="4381" spans="27:28" x14ac:dyDescent="0.25">
      <c r="AA4381" s="1"/>
      <c r="AB4381" s="1"/>
    </row>
    <row r="4382" spans="27:28" x14ac:dyDescent="0.25">
      <c r="AA4382" s="1"/>
      <c r="AB4382" s="1"/>
    </row>
    <row r="4383" spans="27:28" x14ac:dyDescent="0.25">
      <c r="AA4383" s="1"/>
      <c r="AB4383" s="1"/>
    </row>
    <row r="4384" spans="27:28" x14ac:dyDescent="0.25">
      <c r="AA4384" s="1"/>
      <c r="AB4384" s="1"/>
    </row>
    <row r="4385" spans="27:28" x14ac:dyDescent="0.25">
      <c r="AA4385" s="1"/>
      <c r="AB4385" s="1"/>
    </row>
    <row r="4386" spans="27:28" x14ac:dyDescent="0.25">
      <c r="AA4386" s="1"/>
      <c r="AB4386" s="1"/>
    </row>
    <row r="4387" spans="27:28" x14ac:dyDescent="0.25">
      <c r="AA4387" s="1"/>
      <c r="AB4387" s="1"/>
    </row>
    <row r="4388" spans="27:28" x14ac:dyDescent="0.25">
      <c r="AA4388" s="1"/>
      <c r="AB4388" s="1"/>
    </row>
    <row r="4389" spans="27:28" x14ac:dyDescent="0.25">
      <c r="AA4389" s="1"/>
      <c r="AB4389" s="1"/>
    </row>
    <row r="4390" spans="27:28" x14ac:dyDescent="0.25">
      <c r="AA4390" s="1"/>
      <c r="AB4390" s="1"/>
    </row>
    <row r="4391" spans="27:28" x14ac:dyDescent="0.25">
      <c r="AA4391" s="1"/>
      <c r="AB4391" s="1"/>
    </row>
    <row r="4392" spans="27:28" x14ac:dyDescent="0.25">
      <c r="AA4392" s="1"/>
      <c r="AB4392" s="1"/>
    </row>
    <row r="4393" spans="27:28" x14ac:dyDescent="0.25">
      <c r="AA4393" s="1"/>
      <c r="AB4393" s="1"/>
    </row>
    <row r="4394" spans="27:28" x14ac:dyDescent="0.25">
      <c r="AA4394" s="1"/>
      <c r="AB4394" s="1"/>
    </row>
    <row r="4395" spans="27:28" x14ac:dyDescent="0.25">
      <c r="AA4395" s="1"/>
      <c r="AB4395" s="1"/>
    </row>
    <row r="4396" spans="27:28" x14ac:dyDescent="0.25">
      <c r="AA4396" s="1"/>
      <c r="AB4396" s="1"/>
    </row>
    <row r="4397" spans="27:28" x14ac:dyDescent="0.25">
      <c r="AA4397" s="1"/>
      <c r="AB4397" s="1"/>
    </row>
    <row r="4398" spans="27:28" x14ac:dyDescent="0.25">
      <c r="AA4398" s="1"/>
      <c r="AB4398" s="1"/>
    </row>
    <row r="4399" spans="27:28" x14ac:dyDescent="0.25">
      <c r="AA4399" s="1"/>
      <c r="AB4399" s="1"/>
    </row>
    <row r="4400" spans="27:28" x14ac:dyDescent="0.25">
      <c r="AA4400" s="1"/>
      <c r="AB4400" s="1"/>
    </row>
    <row r="4401" spans="27:28" x14ac:dyDescent="0.25">
      <c r="AA4401" s="1"/>
      <c r="AB4401" s="1"/>
    </row>
    <row r="4402" spans="27:28" x14ac:dyDescent="0.25">
      <c r="AA4402" s="1"/>
      <c r="AB4402" s="1"/>
    </row>
    <row r="4403" spans="27:28" x14ac:dyDescent="0.25">
      <c r="AA4403" s="1"/>
      <c r="AB4403" s="1"/>
    </row>
    <row r="4404" spans="27:28" x14ac:dyDescent="0.25">
      <c r="AA4404" s="1"/>
      <c r="AB4404" s="1"/>
    </row>
    <row r="4405" spans="27:28" x14ac:dyDescent="0.25">
      <c r="AA4405" s="1"/>
      <c r="AB4405" s="1"/>
    </row>
    <row r="4406" spans="27:28" x14ac:dyDescent="0.25">
      <c r="AA4406" s="1"/>
      <c r="AB4406" s="1"/>
    </row>
    <row r="4407" spans="27:28" x14ac:dyDescent="0.25">
      <c r="AA4407" s="1"/>
      <c r="AB4407" s="1"/>
    </row>
    <row r="4408" spans="27:28" x14ac:dyDescent="0.25">
      <c r="AA4408" s="1"/>
      <c r="AB4408" s="1"/>
    </row>
    <row r="4409" spans="27:28" x14ac:dyDescent="0.25">
      <c r="AA4409" s="1"/>
      <c r="AB4409" s="1"/>
    </row>
    <row r="4410" spans="27:28" x14ac:dyDescent="0.25">
      <c r="AA4410" s="1"/>
      <c r="AB4410" s="1"/>
    </row>
    <row r="4411" spans="27:28" x14ac:dyDescent="0.25">
      <c r="AA4411" s="1"/>
      <c r="AB4411" s="1"/>
    </row>
    <row r="4412" spans="27:28" x14ac:dyDescent="0.25">
      <c r="AA4412" s="1"/>
      <c r="AB4412" s="1"/>
    </row>
    <row r="4413" spans="27:28" x14ac:dyDescent="0.25">
      <c r="AA4413" s="1"/>
      <c r="AB4413" s="1"/>
    </row>
    <row r="4414" spans="27:28" x14ac:dyDescent="0.25">
      <c r="AA4414" s="1"/>
      <c r="AB4414" s="1"/>
    </row>
    <row r="4415" spans="27:28" x14ac:dyDescent="0.25">
      <c r="AA4415" s="1"/>
      <c r="AB4415" s="1"/>
    </row>
    <row r="4416" spans="27:28" x14ac:dyDescent="0.25">
      <c r="AA4416" s="1"/>
      <c r="AB4416" s="1"/>
    </row>
    <row r="4417" spans="27:28" x14ac:dyDescent="0.25">
      <c r="AA4417" s="1"/>
      <c r="AB4417" s="1"/>
    </row>
    <row r="4418" spans="27:28" x14ac:dyDescent="0.25">
      <c r="AA4418" s="1"/>
      <c r="AB4418" s="1"/>
    </row>
    <row r="4419" spans="27:28" x14ac:dyDescent="0.25">
      <c r="AA4419" s="1"/>
      <c r="AB4419" s="1"/>
    </row>
    <row r="4420" spans="27:28" x14ac:dyDescent="0.25">
      <c r="AA4420" s="1"/>
      <c r="AB4420" s="1"/>
    </row>
    <row r="4421" spans="27:28" x14ac:dyDescent="0.25">
      <c r="AA4421" s="1"/>
      <c r="AB4421" s="1"/>
    </row>
    <row r="4422" spans="27:28" x14ac:dyDescent="0.25">
      <c r="AA4422" s="1"/>
      <c r="AB4422" s="1"/>
    </row>
    <row r="4423" spans="27:28" x14ac:dyDescent="0.25">
      <c r="AA4423" s="1"/>
      <c r="AB4423" s="1"/>
    </row>
    <row r="4424" spans="27:28" x14ac:dyDescent="0.25">
      <c r="AA4424" s="1"/>
      <c r="AB4424" s="1"/>
    </row>
    <row r="4425" spans="27:28" x14ac:dyDescent="0.25">
      <c r="AA4425" s="1"/>
      <c r="AB4425" s="1"/>
    </row>
    <row r="4426" spans="27:28" x14ac:dyDescent="0.25">
      <c r="AA4426" s="1"/>
      <c r="AB4426" s="1"/>
    </row>
    <row r="4427" spans="27:28" x14ac:dyDescent="0.25">
      <c r="AA4427" s="1"/>
      <c r="AB4427" s="1"/>
    </row>
    <row r="4428" spans="27:28" x14ac:dyDescent="0.25">
      <c r="AA4428" s="1"/>
      <c r="AB4428" s="1"/>
    </row>
    <row r="4429" spans="27:28" x14ac:dyDescent="0.25">
      <c r="AA4429" s="1"/>
      <c r="AB4429" s="1"/>
    </row>
    <row r="4430" spans="27:28" x14ac:dyDescent="0.25">
      <c r="AA4430" s="1"/>
      <c r="AB4430" s="1"/>
    </row>
    <row r="4431" spans="27:28" x14ac:dyDescent="0.25">
      <c r="AA4431" s="1"/>
      <c r="AB4431" s="1"/>
    </row>
    <row r="4432" spans="27:28" x14ac:dyDescent="0.25">
      <c r="AA4432" s="1"/>
      <c r="AB4432" s="1"/>
    </row>
    <row r="4433" spans="27:28" x14ac:dyDescent="0.25">
      <c r="AA4433" s="1"/>
      <c r="AB4433" s="1"/>
    </row>
    <row r="4434" spans="27:28" x14ac:dyDescent="0.25">
      <c r="AA4434" s="1"/>
      <c r="AB4434" s="1"/>
    </row>
    <row r="4435" spans="27:28" x14ac:dyDescent="0.25">
      <c r="AA4435" s="1"/>
      <c r="AB4435" s="1"/>
    </row>
    <row r="4436" spans="27:28" x14ac:dyDescent="0.25">
      <c r="AA4436" s="1"/>
      <c r="AB4436" s="1"/>
    </row>
    <row r="4437" spans="27:28" x14ac:dyDescent="0.25">
      <c r="AA4437" s="1"/>
      <c r="AB4437" s="1"/>
    </row>
    <row r="4438" spans="27:28" x14ac:dyDescent="0.25">
      <c r="AA4438" s="1"/>
      <c r="AB4438" s="1"/>
    </row>
    <row r="4439" spans="27:28" x14ac:dyDescent="0.25">
      <c r="AA4439" s="1"/>
      <c r="AB4439" s="1"/>
    </row>
    <row r="4440" spans="27:28" x14ac:dyDescent="0.25">
      <c r="AA4440" s="1"/>
      <c r="AB4440" s="1"/>
    </row>
    <row r="4441" spans="27:28" x14ac:dyDescent="0.25">
      <c r="AA4441" s="1"/>
      <c r="AB4441" s="1"/>
    </row>
    <row r="4442" spans="27:28" x14ac:dyDescent="0.25">
      <c r="AA4442" s="1"/>
      <c r="AB4442" s="1"/>
    </row>
    <row r="4443" spans="27:28" x14ac:dyDescent="0.25">
      <c r="AA4443" s="1"/>
      <c r="AB4443" s="1"/>
    </row>
    <row r="4444" spans="27:28" x14ac:dyDescent="0.25">
      <c r="AA4444" s="1"/>
      <c r="AB4444" s="1"/>
    </row>
    <row r="4445" spans="27:28" x14ac:dyDescent="0.25">
      <c r="AA4445" s="1"/>
      <c r="AB4445" s="1"/>
    </row>
    <row r="4446" spans="27:28" x14ac:dyDescent="0.25">
      <c r="AA4446" s="1"/>
      <c r="AB4446" s="1"/>
    </row>
    <row r="4447" spans="27:28" x14ac:dyDescent="0.25">
      <c r="AA4447" s="1"/>
      <c r="AB4447" s="1"/>
    </row>
    <row r="4448" spans="27:28" x14ac:dyDescent="0.25">
      <c r="AA4448" s="1"/>
      <c r="AB4448" s="1"/>
    </row>
    <row r="4449" spans="27:28" x14ac:dyDescent="0.25">
      <c r="AA4449" s="1"/>
      <c r="AB4449" s="1"/>
    </row>
    <row r="4450" spans="27:28" x14ac:dyDescent="0.25">
      <c r="AA4450" s="1"/>
      <c r="AB4450" s="1"/>
    </row>
    <row r="4451" spans="27:28" x14ac:dyDescent="0.25">
      <c r="AA4451" s="1"/>
      <c r="AB4451" s="1"/>
    </row>
    <row r="4452" spans="27:28" x14ac:dyDescent="0.25">
      <c r="AA4452" s="1"/>
      <c r="AB4452" s="1"/>
    </row>
    <row r="4453" spans="27:28" x14ac:dyDescent="0.25">
      <c r="AA4453" s="1"/>
      <c r="AB4453" s="1"/>
    </row>
    <row r="4454" spans="27:28" x14ac:dyDescent="0.25">
      <c r="AA4454" s="1"/>
      <c r="AB4454" s="1"/>
    </row>
    <row r="4455" spans="27:28" x14ac:dyDescent="0.25">
      <c r="AA4455" s="1"/>
      <c r="AB4455" s="1"/>
    </row>
    <row r="4456" spans="27:28" x14ac:dyDescent="0.25">
      <c r="AA4456" s="1"/>
      <c r="AB4456" s="1"/>
    </row>
    <row r="4457" spans="27:28" x14ac:dyDescent="0.25">
      <c r="AA4457" s="1"/>
      <c r="AB4457" s="1"/>
    </row>
    <row r="4458" spans="27:28" x14ac:dyDescent="0.25">
      <c r="AA4458" s="1"/>
      <c r="AB4458" s="1"/>
    </row>
    <row r="4459" spans="27:28" x14ac:dyDescent="0.25">
      <c r="AA4459" s="1"/>
      <c r="AB4459" s="1"/>
    </row>
    <row r="4460" spans="27:28" x14ac:dyDescent="0.25">
      <c r="AA4460" s="1"/>
      <c r="AB4460" s="1"/>
    </row>
    <row r="4461" spans="27:28" x14ac:dyDescent="0.25">
      <c r="AA4461" s="1"/>
      <c r="AB4461" s="1"/>
    </row>
    <row r="4462" spans="27:28" x14ac:dyDescent="0.25">
      <c r="AA4462" s="1"/>
      <c r="AB4462" s="1"/>
    </row>
    <row r="4463" spans="27:28" x14ac:dyDescent="0.25">
      <c r="AA4463" s="1"/>
      <c r="AB4463" s="1"/>
    </row>
    <row r="4464" spans="27:28" x14ac:dyDescent="0.25">
      <c r="AA4464" s="1"/>
      <c r="AB4464" s="1"/>
    </row>
    <row r="4465" spans="27:28" x14ac:dyDescent="0.25">
      <c r="AA4465" s="1"/>
      <c r="AB4465" s="1"/>
    </row>
    <row r="4466" spans="27:28" x14ac:dyDescent="0.25">
      <c r="AA4466" s="1"/>
      <c r="AB4466" s="1"/>
    </row>
    <row r="4467" spans="27:28" x14ac:dyDescent="0.25">
      <c r="AA4467" s="1"/>
      <c r="AB4467" s="1"/>
    </row>
    <row r="4468" spans="27:28" x14ac:dyDescent="0.25">
      <c r="AA4468" s="1"/>
      <c r="AB4468" s="1"/>
    </row>
    <row r="4469" spans="27:28" x14ac:dyDescent="0.25">
      <c r="AA4469" s="1"/>
      <c r="AB4469" s="1"/>
    </row>
    <row r="4470" spans="27:28" x14ac:dyDescent="0.25">
      <c r="AA4470" s="1"/>
      <c r="AB4470" s="1"/>
    </row>
    <row r="4471" spans="27:28" x14ac:dyDescent="0.25">
      <c r="AA4471" s="1"/>
      <c r="AB4471" s="1"/>
    </row>
    <row r="4472" spans="27:28" x14ac:dyDescent="0.25">
      <c r="AA4472" s="1"/>
      <c r="AB4472" s="1"/>
    </row>
    <row r="4473" spans="27:28" x14ac:dyDescent="0.25">
      <c r="AA4473" s="1"/>
      <c r="AB4473" s="1"/>
    </row>
    <row r="4474" spans="27:28" x14ac:dyDescent="0.25">
      <c r="AA4474" s="1"/>
      <c r="AB4474" s="1"/>
    </row>
    <row r="4475" spans="27:28" x14ac:dyDescent="0.25">
      <c r="AA4475" s="1"/>
      <c r="AB4475" s="1"/>
    </row>
    <row r="4476" spans="27:28" x14ac:dyDescent="0.25">
      <c r="AA4476" s="1"/>
      <c r="AB4476" s="1"/>
    </row>
    <row r="4477" spans="27:28" x14ac:dyDescent="0.25">
      <c r="AA4477" s="1"/>
      <c r="AB4477" s="1"/>
    </row>
    <row r="4478" spans="27:28" x14ac:dyDescent="0.25">
      <c r="AA4478" s="1"/>
      <c r="AB4478" s="1"/>
    </row>
    <row r="4479" spans="27:28" x14ac:dyDescent="0.25">
      <c r="AA4479" s="1"/>
      <c r="AB4479" s="1"/>
    </row>
    <row r="4480" spans="27:28" x14ac:dyDescent="0.25">
      <c r="AA4480" s="1"/>
      <c r="AB4480" s="1"/>
    </row>
    <row r="4481" spans="27:28" x14ac:dyDescent="0.25">
      <c r="AA4481" s="1"/>
      <c r="AB4481" s="1"/>
    </row>
    <row r="4482" spans="27:28" x14ac:dyDescent="0.25">
      <c r="AA4482" s="1"/>
      <c r="AB4482" s="1"/>
    </row>
    <row r="4483" spans="27:28" x14ac:dyDescent="0.25">
      <c r="AA4483" s="1"/>
      <c r="AB4483" s="1"/>
    </row>
    <row r="4484" spans="27:28" x14ac:dyDescent="0.25">
      <c r="AA4484" s="1"/>
      <c r="AB4484" s="1"/>
    </row>
    <row r="4485" spans="27:28" x14ac:dyDescent="0.25">
      <c r="AA4485" s="1"/>
      <c r="AB4485" s="1"/>
    </row>
    <row r="4486" spans="27:28" x14ac:dyDescent="0.25">
      <c r="AA4486" s="1"/>
      <c r="AB4486" s="1"/>
    </row>
    <row r="4487" spans="27:28" x14ac:dyDescent="0.25">
      <c r="AA4487" s="1"/>
      <c r="AB4487" s="1"/>
    </row>
    <row r="4488" spans="27:28" x14ac:dyDescent="0.25">
      <c r="AA4488" s="1"/>
      <c r="AB4488" s="1"/>
    </row>
    <row r="4489" spans="27:28" x14ac:dyDescent="0.25">
      <c r="AA4489" s="1"/>
      <c r="AB4489" s="1"/>
    </row>
    <row r="4490" spans="27:28" x14ac:dyDescent="0.25">
      <c r="AA4490" s="1"/>
      <c r="AB4490" s="1"/>
    </row>
    <row r="4491" spans="27:28" x14ac:dyDescent="0.25">
      <c r="AA4491" s="1"/>
      <c r="AB4491" s="1"/>
    </row>
    <row r="4492" spans="27:28" x14ac:dyDescent="0.25">
      <c r="AA4492" s="1"/>
      <c r="AB4492" s="1"/>
    </row>
    <row r="4493" spans="27:28" x14ac:dyDescent="0.25">
      <c r="AA4493" s="1"/>
      <c r="AB4493" s="1"/>
    </row>
    <row r="4494" spans="27:28" x14ac:dyDescent="0.25">
      <c r="AA4494" s="1"/>
      <c r="AB4494" s="1"/>
    </row>
    <row r="4495" spans="27:28" x14ac:dyDescent="0.25">
      <c r="AA4495" s="1"/>
      <c r="AB4495" s="1"/>
    </row>
    <row r="4496" spans="27:28" x14ac:dyDescent="0.25">
      <c r="AA4496" s="1"/>
      <c r="AB4496" s="1"/>
    </row>
    <row r="4497" spans="27:28" x14ac:dyDescent="0.25">
      <c r="AA4497" s="1"/>
      <c r="AB4497" s="1"/>
    </row>
    <row r="4498" spans="27:28" x14ac:dyDescent="0.25">
      <c r="AA4498" s="1"/>
      <c r="AB4498" s="1"/>
    </row>
    <row r="4499" spans="27:28" x14ac:dyDescent="0.25">
      <c r="AA4499" s="1"/>
      <c r="AB4499" s="1"/>
    </row>
    <row r="4500" spans="27:28" x14ac:dyDescent="0.25">
      <c r="AA4500" s="1"/>
      <c r="AB4500" s="1"/>
    </row>
    <row r="4501" spans="27:28" x14ac:dyDescent="0.25">
      <c r="AA4501" s="1"/>
      <c r="AB4501" s="1"/>
    </row>
    <row r="4502" spans="27:28" x14ac:dyDescent="0.25">
      <c r="AA4502" s="1"/>
      <c r="AB4502" s="1"/>
    </row>
    <row r="4503" spans="27:28" x14ac:dyDescent="0.25">
      <c r="AA4503" s="1"/>
      <c r="AB4503" s="1"/>
    </row>
    <row r="4504" spans="27:28" x14ac:dyDescent="0.25">
      <c r="AA4504" s="1"/>
      <c r="AB4504" s="1"/>
    </row>
    <row r="4505" spans="27:28" x14ac:dyDescent="0.25">
      <c r="AA4505" s="1"/>
      <c r="AB4505" s="1"/>
    </row>
    <row r="4506" spans="27:28" x14ac:dyDescent="0.25">
      <c r="AA4506" s="1"/>
      <c r="AB4506" s="1"/>
    </row>
    <row r="4507" spans="27:28" x14ac:dyDescent="0.25">
      <c r="AA4507" s="1"/>
      <c r="AB4507" s="1"/>
    </row>
    <row r="4508" spans="27:28" x14ac:dyDescent="0.25">
      <c r="AA4508" s="1"/>
      <c r="AB4508" s="1"/>
    </row>
    <row r="4509" spans="27:28" x14ac:dyDescent="0.25">
      <c r="AA4509" s="1"/>
      <c r="AB4509" s="1"/>
    </row>
    <row r="4510" spans="27:28" x14ac:dyDescent="0.25">
      <c r="AA4510" s="1"/>
      <c r="AB4510" s="1"/>
    </row>
    <row r="4511" spans="27:28" x14ac:dyDescent="0.25">
      <c r="AA4511" s="1"/>
      <c r="AB4511" s="1"/>
    </row>
    <row r="4512" spans="27:28" x14ac:dyDescent="0.25">
      <c r="AA4512" s="1"/>
      <c r="AB4512" s="1"/>
    </row>
    <row r="4513" spans="27:28" x14ac:dyDescent="0.25">
      <c r="AA4513" s="1"/>
      <c r="AB4513" s="1"/>
    </row>
    <row r="4514" spans="27:28" x14ac:dyDescent="0.25">
      <c r="AA4514" s="1"/>
      <c r="AB4514" s="1"/>
    </row>
    <row r="4515" spans="27:28" x14ac:dyDescent="0.25">
      <c r="AA4515" s="1"/>
      <c r="AB4515" s="1"/>
    </row>
    <row r="4516" spans="27:28" x14ac:dyDescent="0.25">
      <c r="AA4516" s="1"/>
      <c r="AB4516" s="1"/>
    </row>
    <row r="4517" spans="27:28" x14ac:dyDescent="0.25">
      <c r="AA4517" s="1"/>
      <c r="AB4517" s="1"/>
    </row>
    <row r="4518" spans="27:28" x14ac:dyDescent="0.25">
      <c r="AA4518" s="1"/>
      <c r="AB4518" s="1"/>
    </row>
    <row r="4519" spans="27:28" x14ac:dyDescent="0.25">
      <c r="AA4519" s="1"/>
      <c r="AB4519" s="1"/>
    </row>
    <row r="4520" spans="27:28" x14ac:dyDescent="0.25">
      <c r="AA4520" s="1"/>
      <c r="AB4520" s="1"/>
    </row>
    <row r="4521" spans="27:28" x14ac:dyDescent="0.25">
      <c r="AA4521" s="1"/>
      <c r="AB4521" s="1"/>
    </row>
    <row r="4522" spans="27:28" x14ac:dyDescent="0.25">
      <c r="AA4522" s="1"/>
      <c r="AB4522" s="1"/>
    </row>
    <row r="4523" spans="27:28" x14ac:dyDescent="0.25">
      <c r="AA4523" s="1"/>
      <c r="AB4523" s="1"/>
    </row>
    <row r="4524" spans="27:28" x14ac:dyDescent="0.25">
      <c r="AA4524" s="1"/>
      <c r="AB4524" s="1"/>
    </row>
    <row r="4525" spans="27:28" x14ac:dyDescent="0.25">
      <c r="AA4525" s="1"/>
      <c r="AB4525" s="1"/>
    </row>
    <row r="4526" spans="27:28" x14ac:dyDescent="0.25">
      <c r="AA4526" s="1"/>
      <c r="AB4526" s="1"/>
    </row>
    <row r="4527" spans="27:28" x14ac:dyDescent="0.25">
      <c r="AA4527" s="1"/>
      <c r="AB4527" s="1"/>
    </row>
    <row r="4528" spans="27:28" x14ac:dyDescent="0.25">
      <c r="AA4528" s="1"/>
      <c r="AB4528" s="1"/>
    </row>
    <row r="4529" spans="27:28" x14ac:dyDescent="0.25">
      <c r="AA4529" s="1"/>
      <c r="AB4529" s="1"/>
    </row>
    <row r="4530" spans="27:28" x14ac:dyDescent="0.25">
      <c r="AA4530" s="1"/>
      <c r="AB4530" s="1"/>
    </row>
    <row r="4531" spans="27:28" x14ac:dyDescent="0.25">
      <c r="AA4531" s="1"/>
      <c r="AB4531" s="1"/>
    </row>
    <row r="4532" spans="27:28" x14ac:dyDescent="0.25">
      <c r="AA4532" s="1"/>
      <c r="AB4532" s="1"/>
    </row>
    <row r="4533" spans="27:28" x14ac:dyDescent="0.25">
      <c r="AA4533" s="1"/>
      <c r="AB4533" s="1"/>
    </row>
    <row r="4534" spans="27:28" x14ac:dyDescent="0.25">
      <c r="AA4534" s="1"/>
      <c r="AB4534" s="1"/>
    </row>
    <row r="4535" spans="27:28" x14ac:dyDescent="0.25">
      <c r="AA4535" s="1"/>
      <c r="AB4535" s="1"/>
    </row>
    <row r="4536" spans="27:28" x14ac:dyDescent="0.25">
      <c r="AA4536" s="1"/>
      <c r="AB4536" s="1"/>
    </row>
    <row r="4537" spans="27:28" x14ac:dyDescent="0.25">
      <c r="AA4537" s="1"/>
      <c r="AB4537" s="1"/>
    </row>
    <row r="4538" spans="27:28" x14ac:dyDescent="0.25">
      <c r="AA4538" s="1"/>
      <c r="AB4538" s="1"/>
    </row>
    <row r="4539" spans="27:28" x14ac:dyDescent="0.25">
      <c r="AA4539" s="1"/>
      <c r="AB4539" s="1"/>
    </row>
    <row r="4540" spans="27:28" x14ac:dyDescent="0.25">
      <c r="AA4540" s="1"/>
      <c r="AB4540" s="1"/>
    </row>
    <row r="4541" spans="27:28" x14ac:dyDescent="0.25">
      <c r="AA4541" s="1"/>
      <c r="AB4541" s="1"/>
    </row>
    <row r="4542" spans="27:28" x14ac:dyDescent="0.25">
      <c r="AA4542" s="1"/>
      <c r="AB4542" s="1"/>
    </row>
    <row r="4543" spans="27:28" x14ac:dyDescent="0.25">
      <c r="AA4543" s="1"/>
      <c r="AB4543" s="1"/>
    </row>
    <row r="4544" spans="27:28" x14ac:dyDescent="0.25">
      <c r="AA4544" s="1"/>
      <c r="AB4544" s="1"/>
    </row>
    <row r="4545" spans="27:28" x14ac:dyDescent="0.25">
      <c r="AA4545" s="1"/>
      <c r="AB4545" s="1"/>
    </row>
    <row r="4546" spans="27:28" x14ac:dyDescent="0.25">
      <c r="AA4546" s="1"/>
      <c r="AB4546" s="1"/>
    </row>
    <row r="4547" spans="27:28" x14ac:dyDescent="0.25">
      <c r="AA4547" s="1"/>
      <c r="AB4547" s="1"/>
    </row>
    <row r="4548" spans="27:28" x14ac:dyDescent="0.25">
      <c r="AA4548" s="1"/>
      <c r="AB4548" s="1"/>
    </row>
    <row r="4549" spans="27:28" x14ac:dyDescent="0.25">
      <c r="AA4549" s="1"/>
      <c r="AB4549" s="1"/>
    </row>
    <row r="4550" spans="27:28" x14ac:dyDescent="0.25">
      <c r="AA4550" s="1"/>
      <c r="AB4550" s="1"/>
    </row>
    <row r="4551" spans="27:28" x14ac:dyDescent="0.25">
      <c r="AA4551" s="1"/>
      <c r="AB4551" s="1"/>
    </row>
    <row r="4552" spans="27:28" x14ac:dyDescent="0.25">
      <c r="AA4552" s="1"/>
      <c r="AB4552" s="1"/>
    </row>
    <row r="4553" spans="27:28" x14ac:dyDescent="0.25">
      <c r="AA4553" s="1"/>
      <c r="AB4553" s="1"/>
    </row>
    <row r="4554" spans="27:28" x14ac:dyDescent="0.25">
      <c r="AA4554" s="1"/>
      <c r="AB4554" s="1"/>
    </row>
    <row r="4555" spans="27:28" x14ac:dyDescent="0.25">
      <c r="AA4555" s="1"/>
      <c r="AB4555" s="1"/>
    </row>
    <row r="4556" spans="27:28" x14ac:dyDescent="0.25">
      <c r="AA4556" s="1"/>
      <c r="AB4556" s="1"/>
    </row>
    <row r="4557" spans="27:28" x14ac:dyDescent="0.25">
      <c r="AA4557" s="1"/>
      <c r="AB4557" s="1"/>
    </row>
    <row r="4558" spans="27:28" x14ac:dyDescent="0.25">
      <c r="AA4558" s="1"/>
      <c r="AB4558" s="1"/>
    </row>
    <row r="4559" spans="27:28" x14ac:dyDescent="0.25">
      <c r="AA4559" s="1"/>
      <c r="AB4559" s="1"/>
    </row>
    <row r="4560" spans="27:28" x14ac:dyDescent="0.25">
      <c r="AA4560" s="1"/>
      <c r="AB4560" s="1"/>
    </row>
    <row r="4561" spans="27:28" x14ac:dyDescent="0.25">
      <c r="AA4561" s="1"/>
      <c r="AB4561" s="1"/>
    </row>
    <row r="4562" spans="27:28" x14ac:dyDescent="0.25">
      <c r="AA4562" s="1"/>
      <c r="AB4562" s="1"/>
    </row>
    <row r="4563" spans="27:28" x14ac:dyDescent="0.25">
      <c r="AA4563" s="1"/>
      <c r="AB4563" s="1"/>
    </row>
    <row r="4564" spans="27:28" x14ac:dyDescent="0.25">
      <c r="AA4564" s="1"/>
      <c r="AB4564" s="1"/>
    </row>
    <row r="4565" spans="27:28" x14ac:dyDescent="0.25">
      <c r="AA4565" s="1"/>
      <c r="AB4565" s="1"/>
    </row>
    <row r="4566" spans="27:28" x14ac:dyDescent="0.25">
      <c r="AA4566" s="1"/>
      <c r="AB4566" s="1"/>
    </row>
    <row r="4567" spans="27:28" x14ac:dyDescent="0.25">
      <c r="AA4567" s="1"/>
      <c r="AB4567" s="1"/>
    </row>
    <row r="4568" spans="27:28" x14ac:dyDescent="0.25">
      <c r="AA4568" s="1"/>
      <c r="AB4568" s="1"/>
    </row>
    <row r="4569" spans="27:28" x14ac:dyDescent="0.25">
      <c r="AA4569" s="1"/>
      <c r="AB4569" s="1"/>
    </row>
    <row r="4570" spans="27:28" x14ac:dyDescent="0.25">
      <c r="AA4570" s="1"/>
      <c r="AB4570" s="1"/>
    </row>
    <row r="4571" spans="27:28" x14ac:dyDescent="0.25">
      <c r="AA4571" s="1"/>
      <c r="AB4571" s="1"/>
    </row>
    <row r="4572" spans="27:28" x14ac:dyDescent="0.25">
      <c r="AA4572" s="1"/>
      <c r="AB4572" s="1"/>
    </row>
    <row r="4573" spans="27:28" x14ac:dyDescent="0.25">
      <c r="AA4573" s="1"/>
      <c r="AB4573" s="1"/>
    </row>
    <row r="4574" spans="27:28" x14ac:dyDescent="0.25">
      <c r="AA4574" s="1"/>
      <c r="AB4574" s="1"/>
    </row>
    <row r="4575" spans="27:28" x14ac:dyDescent="0.25">
      <c r="AA4575" s="1"/>
      <c r="AB4575" s="1"/>
    </row>
    <row r="4576" spans="27:28" x14ac:dyDescent="0.25">
      <c r="AA4576" s="1"/>
      <c r="AB4576" s="1"/>
    </row>
    <row r="4577" spans="27:28" x14ac:dyDescent="0.25">
      <c r="AA4577" s="1"/>
      <c r="AB4577" s="1"/>
    </row>
    <row r="4578" spans="27:28" x14ac:dyDescent="0.25">
      <c r="AA4578" s="1"/>
      <c r="AB4578" s="1"/>
    </row>
    <row r="4579" spans="27:28" x14ac:dyDescent="0.25">
      <c r="AA4579" s="1"/>
      <c r="AB4579" s="1"/>
    </row>
    <row r="4580" spans="27:28" x14ac:dyDescent="0.25">
      <c r="AA4580" s="1"/>
      <c r="AB4580" s="1"/>
    </row>
    <row r="4581" spans="27:28" x14ac:dyDescent="0.25">
      <c r="AA4581" s="1"/>
      <c r="AB4581" s="1"/>
    </row>
    <row r="4582" spans="27:28" x14ac:dyDescent="0.25">
      <c r="AA4582" s="1"/>
      <c r="AB4582" s="1"/>
    </row>
    <row r="4583" spans="27:28" x14ac:dyDescent="0.25">
      <c r="AA4583" s="1"/>
      <c r="AB4583" s="1"/>
    </row>
    <row r="4584" spans="27:28" x14ac:dyDescent="0.25">
      <c r="AA4584" s="1"/>
      <c r="AB4584" s="1"/>
    </row>
    <row r="4585" spans="27:28" x14ac:dyDescent="0.25">
      <c r="AA4585" s="1"/>
      <c r="AB4585" s="1"/>
    </row>
    <row r="4586" spans="27:28" x14ac:dyDescent="0.25">
      <c r="AA4586" s="1"/>
      <c r="AB4586" s="1"/>
    </row>
    <row r="4587" spans="27:28" x14ac:dyDescent="0.25">
      <c r="AA4587" s="1"/>
      <c r="AB4587" s="1"/>
    </row>
    <row r="4588" spans="27:28" x14ac:dyDescent="0.25">
      <c r="AA4588" s="1"/>
      <c r="AB4588" s="1"/>
    </row>
    <row r="4589" spans="27:28" x14ac:dyDescent="0.25">
      <c r="AA4589" s="1"/>
      <c r="AB4589" s="1"/>
    </row>
    <row r="4590" spans="27:28" x14ac:dyDescent="0.25">
      <c r="AA4590" s="1"/>
      <c r="AB4590" s="1"/>
    </row>
    <row r="4591" spans="27:28" x14ac:dyDescent="0.25">
      <c r="AA4591" s="1"/>
      <c r="AB4591" s="1"/>
    </row>
    <row r="4592" spans="27:28" x14ac:dyDescent="0.25">
      <c r="AA4592" s="1"/>
      <c r="AB4592" s="1"/>
    </row>
    <row r="4593" spans="27:28" x14ac:dyDescent="0.25">
      <c r="AA4593" s="1"/>
      <c r="AB4593" s="1"/>
    </row>
    <row r="4594" spans="27:28" x14ac:dyDescent="0.25">
      <c r="AA4594" s="1"/>
      <c r="AB4594" s="1"/>
    </row>
    <row r="4595" spans="27:28" x14ac:dyDescent="0.25">
      <c r="AA4595" s="1"/>
      <c r="AB4595" s="1"/>
    </row>
    <row r="4596" spans="27:28" x14ac:dyDescent="0.25">
      <c r="AA4596" s="1"/>
      <c r="AB4596" s="1"/>
    </row>
    <row r="4597" spans="27:28" x14ac:dyDescent="0.25">
      <c r="AA4597" s="1"/>
      <c r="AB4597" s="1"/>
    </row>
    <row r="4598" spans="27:28" x14ac:dyDescent="0.25">
      <c r="AA4598" s="1"/>
      <c r="AB4598" s="1"/>
    </row>
    <row r="4599" spans="27:28" x14ac:dyDescent="0.25">
      <c r="AA4599" s="1"/>
      <c r="AB4599" s="1"/>
    </row>
    <row r="4600" spans="27:28" x14ac:dyDescent="0.25">
      <c r="AA4600" s="1"/>
      <c r="AB4600" s="1"/>
    </row>
    <row r="4601" spans="27:28" x14ac:dyDescent="0.25">
      <c r="AA4601" s="1"/>
      <c r="AB4601" s="1"/>
    </row>
    <row r="4602" spans="27:28" x14ac:dyDescent="0.25">
      <c r="AA4602" s="1"/>
      <c r="AB4602" s="1"/>
    </row>
    <row r="4603" spans="27:28" x14ac:dyDescent="0.25">
      <c r="AA4603" s="1"/>
      <c r="AB4603" s="1"/>
    </row>
    <row r="4604" spans="27:28" x14ac:dyDescent="0.25">
      <c r="AA4604" s="1"/>
      <c r="AB4604" s="1"/>
    </row>
    <row r="4605" spans="27:28" x14ac:dyDescent="0.25">
      <c r="AA4605" s="1"/>
      <c r="AB4605" s="1"/>
    </row>
    <row r="4606" spans="27:28" x14ac:dyDescent="0.25">
      <c r="AA4606" s="1"/>
      <c r="AB4606" s="1"/>
    </row>
    <row r="4607" spans="27:28" x14ac:dyDescent="0.25">
      <c r="AA4607" s="1"/>
      <c r="AB4607" s="1"/>
    </row>
    <row r="4608" spans="27:28" x14ac:dyDescent="0.25">
      <c r="AA4608" s="1"/>
      <c r="AB4608" s="1"/>
    </row>
    <row r="4609" spans="27:28" x14ac:dyDescent="0.25">
      <c r="AA4609" s="1"/>
      <c r="AB4609" s="1"/>
    </row>
    <row r="4610" spans="27:28" x14ac:dyDescent="0.25">
      <c r="AA4610" s="1"/>
      <c r="AB4610" s="1"/>
    </row>
    <row r="4611" spans="27:28" x14ac:dyDescent="0.25">
      <c r="AA4611" s="1"/>
      <c r="AB4611" s="1"/>
    </row>
    <row r="4612" spans="27:28" x14ac:dyDescent="0.25">
      <c r="AA4612" s="1"/>
      <c r="AB4612" s="1"/>
    </row>
    <row r="4613" spans="27:28" x14ac:dyDescent="0.25">
      <c r="AA4613" s="1"/>
      <c r="AB4613" s="1"/>
    </row>
    <row r="4614" spans="27:28" x14ac:dyDescent="0.25">
      <c r="AA4614" s="1"/>
      <c r="AB4614" s="1"/>
    </row>
    <row r="4615" spans="27:28" x14ac:dyDescent="0.25">
      <c r="AA4615" s="1"/>
      <c r="AB4615" s="1"/>
    </row>
    <row r="4616" spans="27:28" x14ac:dyDescent="0.25">
      <c r="AA4616" s="1"/>
      <c r="AB4616" s="1"/>
    </row>
    <row r="4617" spans="27:28" x14ac:dyDescent="0.25">
      <c r="AA4617" s="1"/>
      <c r="AB4617" s="1"/>
    </row>
    <row r="4618" spans="27:28" x14ac:dyDescent="0.25">
      <c r="AA4618" s="1"/>
      <c r="AB4618" s="1"/>
    </row>
    <row r="4619" spans="27:28" x14ac:dyDescent="0.25">
      <c r="AA4619" s="1"/>
      <c r="AB4619" s="1"/>
    </row>
    <row r="4620" spans="27:28" x14ac:dyDescent="0.25">
      <c r="AA4620" s="1"/>
      <c r="AB4620" s="1"/>
    </row>
    <row r="4621" spans="27:28" x14ac:dyDescent="0.25">
      <c r="AA4621" s="1"/>
      <c r="AB4621" s="1"/>
    </row>
    <row r="4622" spans="27:28" x14ac:dyDescent="0.25">
      <c r="AA4622" s="1"/>
      <c r="AB4622" s="1"/>
    </row>
    <row r="4623" spans="27:28" x14ac:dyDescent="0.25">
      <c r="AA4623" s="1"/>
      <c r="AB4623" s="1"/>
    </row>
    <row r="4624" spans="27:28" x14ac:dyDescent="0.25">
      <c r="AA4624" s="1"/>
      <c r="AB4624" s="1"/>
    </row>
    <row r="4625" spans="27:28" x14ac:dyDescent="0.25">
      <c r="AA4625" s="1"/>
      <c r="AB4625" s="1"/>
    </row>
    <row r="4626" spans="27:28" x14ac:dyDescent="0.25">
      <c r="AA4626" s="1"/>
      <c r="AB4626" s="1"/>
    </row>
    <row r="4627" spans="27:28" x14ac:dyDescent="0.25">
      <c r="AA4627" s="1"/>
      <c r="AB4627" s="1"/>
    </row>
    <row r="4628" spans="27:28" x14ac:dyDescent="0.25">
      <c r="AA4628" s="1"/>
      <c r="AB4628" s="1"/>
    </row>
    <row r="4629" spans="27:28" x14ac:dyDescent="0.25">
      <c r="AA4629" s="1"/>
      <c r="AB4629" s="1"/>
    </row>
    <row r="4630" spans="27:28" x14ac:dyDescent="0.25">
      <c r="AA4630" s="1"/>
      <c r="AB4630" s="1"/>
    </row>
    <row r="4631" spans="27:28" x14ac:dyDescent="0.25">
      <c r="AA4631" s="1"/>
      <c r="AB4631" s="1"/>
    </row>
    <row r="4632" spans="27:28" x14ac:dyDescent="0.25">
      <c r="AA4632" s="1"/>
      <c r="AB4632" s="1"/>
    </row>
    <row r="4633" spans="27:28" x14ac:dyDescent="0.25">
      <c r="AA4633" s="1"/>
      <c r="AB4633" s="1"/>
    </row>
    <row r="4634" spans="27:28" x14ac:dyDescent="0.25">
      <c r="AA4634" s="1"/>
      <c r="AB4634" s="1"/>
    </row>
    <row r="4635" spans="27:28" x14ac:dyDescent="0.25">
      <c r="AA4635" s="1"/>
      <c r="AB4635" s="1"/>
    </row>
    <row r="4636" spans="27:28" x14ac:dyDescent="0.25">
      <c r="AA4636" s="1"/>
      <c r="AB4636" s="1"/>
    </row>
    <row r="4637" spans="27:28" x14ac:dyDescent="0.25">
      <c r="AA4637" s="1"/>
      <c r="AB4637" s="1"/>
    </row>
    <row r="4638" spans="27:28" x14ac:dyDescent="0.25">
      <c r="AA4638" s="1"/>
      <c r="AB4638" s="1"/>
    </row>
    <row r="4639" spans="27:28" x14ac:dyDescent="0.25">
      <c r="AA4639" s="1"/>
      <c r="AB4639" s="1"/>
    </row>
    <row r="4640" spans="27:28" x14ac:dyDescent="0.25">
      <c r="AA4640" s="1"/>
      <c r="AB4640" s="1"/>
    </row>
    <row r="4641" spans="27:28" x14ac:dyDescent="0.25">
      <c r="AA4641" s="1"/>
      <c r="AB4641" s="1"/>
    </row>
    <row r="4642" spans="27:28" x14ac:dyDescent="0.25">
      <c r="AA4642" s="1"/>
      <c r="AB4642" s="1"/>
    </row>
    <row r="4643" spans="27:28" x14ac:dyDescent="0.25">
      <c r="AA4643" s="1"/>
      <c r="AB4643" s="1"/>
    </row>
    <row r="4644" spans="27:28" x14ac:dyDescent="0.25">
      <c r="AA4644" s="1"/>
      <c r="AB4644" s="1"/>
    </row>
    <row r="4645" spans="27:28" x14ac:dyDescent="0.25">
      <c r="AA4645" s="1"/>
      <c r="AB4645" s="1"/>
    </row>
    <row r="4646" spans="27:28" x14ac:dyDescent="0.25">
      <c r="AA4646" s="1"/>
      <c r="AB4646" s="1"/>
    </row>
    <row r="4647" spans="27:28" x14ac:dyDescent="0.25">
      <c r="AA4647" s="1"/>
      <c r="AB4647" s="1"/>
    </row>
    <row r="4648" spans="27:28" x14ac:dyDescent="0.25">
      <c r="AA4648" s="1"/>
      <c r="AB4648" s="1"/>
    </row>
    <row r="4649" spans="27:28" x14ac:dyDescent="0.25">
      <c r="AA4649" s="1"/>
      <c r="AB4649" s="1"/>
    </row>
    <row r="4650" spans="27:28" x14ac:dyDescent="0.25">
      <c r="AA4650" s="1"/>
      <c r="AB4650" s="1"/>
    </row>
    <row r="4651" spans="27:28" x14ac:dyDescent="0.25">
      <c r="AA4651" s="1"/>
      <c r="AB4651" s="1"/>
    </row>
    <row r="4652" spans="27:28" x14ac:dyDescent="0.25">
      <c r="AA4652" s="1"/>
      <c r="AB4652" s="1"/>
    </row>
    <row r="4653" spans="27:28" x14ac:dyDescent="0.25">
      <c r="AA4653" s="1"/>
      <c r="AB4653" s="1"/>
    </row>
    <row r="4654" spans="27:28" x14ac:dyDescent="0.25">
      <c r="AA4654" s="1"/>
      <c r="AB4654" s="1"/>
    </row>
    <row r="4655" spans="27:28" x14ac:dyDescent="0.25">
      <c r="AA4655" s="1"/>
      <c r="AB4655" s="1"/>
    </row>
    <row r="4656" spans="27:28" x14ac:dyDescent="0.25">
      <c r="AA4656" s="1"/>
      <c r="AB4656" s="1"/>
    </row>
    <row r="4657" spans="27:28" x14ac:dyDescent="0.25">
      <c r="AA4657" s="1"/>
      <c r="AB4657" s="1"/>
    </row>
    <row r="4658" spans="27:28" x14ac:dyDescent="0.25">
      <c r="AA4658" s="1"/>
      <c r="AB4658" s="1"/>
    </row>
    <row r="4659" spans="27:28" x14ac:dyDescent="0.25">
      <c r="AA4659" s="1"/>
      <c r="AB4659" s="1"/>
    </row>
    <row r="4660" spans="27:28" x14ac:dyDescent="0.25">
      <c r="AA4660" s="1"/>
      <c r="AB4660" s="1"/>
    </row>
    <row r="4661" spans="27:28" x14ac:dyDescent="0.25">
      <c r="AA4661" s="1"/>
      <c r="AB4661" s="1"/>
    </row>
    <row r="4662" spans="27:28" x14ac:dyDescent="0.25">
      <c r="AA4662" s="1"/>
      <c r="AB4662" s="1"/>
    </row>
    <row r="4663" spans="27:28" x14ac:dyDescent="0.25">
      <c r="AA4663" s="1"/>
      <c r="AB4663" s="1"/>
    </row>
    <row r="4664" spans="27:28" x14ac:dyDescent="0.25">
      <c r="AA4664" s="1"/>
      <c r="AB4664" s="1"/>
    </row>
    <row r="4665" spans="27:28" x14ac:dyDescent="0.25">
      <c r="AA4665" s="1"/>
      <c r="AB4665" s="1"/>
    </row>
    <row r="4666" spans="27:28" x14ac:dyDescent="0.25">
      <c r="AA4666" s="1"/>
      <c r="AB4666" s="1"/>
    </row>
    <row r="4667" spans="27:28" x14ac:dyDescent="0.25">
      <c r="AA4667" s="1"/>
      <c r="AB4667" s="1"/>
    </row>
    <row r="4668" spans="27:28" x14ac:dyDescent="0.25">
      <c r="AA4668" s="1"/>
      <c r="AB4668" s="1"/>
    </row>
    <row r="4669" spans="27:28" x14ac:dyDescent="0.25">
      <c r="AA4669" s="1"/>
      <c r="AB4669" s="1"/>
    </row>
    <row r="4670" spans="27:28" x14ac:dyDescent="0.25">
      <c r="AA4670" s="1"/>
      <c r="AB4670" s="1"/>
    </row>
    <row r="4671" spans="27:28" x14ac:dyDescent="0.25">
      <c r="AA4671" s="1"/>
      <c r="AB4671" s="1"/>
    </row>
    <row r="4672" spans="27:28" x14ac:dyDescent="0.25">
      <c r="AA4672" s="1"/>
      <c r="AB4672" s="1"/>
    </row>
    <row r="4673" spans="27:28" x14ac:dyDescent="0.25">
      <c r="AA4673" s="1"/>
      <c r="AB4673" s="1"/>
    </row>
    <row r="4674" spans="27:28" x14ac:dyDescent="0.25">
      <c r="AA4674" s="1"/>
      <c r="AB4674" s="1"/>
    </row>
    <row r="4675" spans="27:28" x14ac:dyDescent="0.25">
      <c r="AA4675" s="1"/>
      <c r="AB4675" s="1"/>
    </row>
    <row r="4676" spans="27:28" x14ac:dyDescent="0.25">
      <c r="AA4676" s="1"/>
      <c r="AB4676" s="1"/>
    </row>
    <row r="4677" spans="27:28" x14ac:dyDescent="0.25">
      <c r="AA4677" s="1"/>
      <c r="AB4677" s="1"/>
    </row>
    <row r="4678" spans="27:28" x14ac:dyDescent="0.25">
      <c r="AA4678" s="1"/>
      <c r="AB4678" s="1"/>
    </row>
    <row r="4679" spans="27:28" x14ac:dyDescent="0.25">
      <c r="AA4679" s="1"/>
      <c r="AB4679" s="1"/>
    </row>
    <row r="4680" spans="27:28" x14ac:dyDescent="0.25">
      <c r="AA4680" s="1"/>
      <c r="AB4680" s="1"/>
    </row>
    <row r="4681" spans="27:28" x14ac:dyDescent="0.25">
      <c r="AA4681" s="1"/>
      <c r="AB4681" s="1"/>
    </row>
    <row r="4682" spans="27:28" x14ac:dyDescent="0.25">
      <c r="AA4682" s="1"/>
      <c r="AB4682" s="1"/>
    </row>
    <row r="4683" spans="27:28" x14ac:dyDescent="0.25">
      <c r="AA4683" s="1"/>
      <c r="AB4683" s="1"/>
    </row>
    <row r="4684" spans="27:28" x14ac:dyDescent="0.25">
      <c r="AA4684" s="1"/>
      <c r="AB4684" s="1"/>
    </row>
    <row r="4685" spans="27:28" x14ac:dyDescent="0.25">
      <c r="AA4685" s="1"/>
      <c r="AB4685" s="1"/>
    </row>
    <row r="4686" spans="27:28" x14ac:dyDescent="0.25">
      <c r="AA4686" s="1"/>
      <c r="AB4686" s="1"/>
    </row>
    <row r="4687" spans="27:28" x14ac:dyDescent="0.25">
      <c r="AA4687" s="1"/>
      <c r="AB4687" s="1"/>
    </row>
    <row r="4688" spans="27:28" x14ac:dyDescent="0.25">
      <c r="AA4688" s="1"/>
      <c r="AB4688" s="1"/>
    </row>
    <row r="4689" spans="27:28" x14ac:dyDescent="0.25">
      <c r="AA4689" s="1"/>
      <c r="AB4689" s="1"/>
    </row>
    <row r="4690" spans="27:28" x14ac:dyDescent="0.25">
      <c r="AA4690" s="1"/>
      <c r="AB4690" s="1"/>
    </row>
    <row r="4691" spans="27:28" x14ac:dyDescent="0.25">
      <c r="AA4691" s="1"/>
      <c r="AB4691" s="1"/>
    </row>
    <row r="4692" spans="27:28" x14ac:dyDescent="0.25">
      <c r="AA4692" s="1"/>
      <c r="AB4692" s="1"/>
    </row>
    <row r="4693" spans="27:28" x14ac:dyDescent="0.25">
      <c r="AA4693" s="1"/>
      <c r="AB4693" s="1"/>
    </row>
    <row r="4694" spans="27:28" x14ac:dyDescent="0.25">
      <c r="AA4694" s="1"/>
      <c r="AB4694" s="1"/>
    </row>
    <row r="4695" spans="27:28" x14ac:dyDescent="0.25">
      <c r="AA4695" s="1"/>
      <c r="AB4695" s="1"/>
    </row>
    <row r="4696" spans="27:28" x14ac:dyDescent="0.25">
      <c r="AA4696" s="1"/>
      <c r="AB4696" s="1"/>
    </row>
    <row r="4697" spans="27:28" x14ac:dyDescent="0.25">
      <c r="AA4697" s="1"/>
      <c r="AB4697" s="1"/>
    </row>
    <row r="4698" spans="27:28" x14ac:dyDescent="0.25">
      <c r="AA4698" s="1"/>
      <c r="AB4698" s="1"/>
    </row>
    <row r="4699" spans="27:28" x14ac:dyDescent="0.25">
      <c r="AA4699" s="1"/>
      <c r="AB4699" s="1"/>
    </row>
    <row r="4700" spans="27:28" x14ac:dyDescent="0.25">
      <c r="AA4700" s="1"/>
      <c r="AB4700" s="1"/>
    </row>
    <row r="4701" spans="27:28" x14ac:dyDescent="0.25">
      <c r="AA4701" s="1"/>
      <c r="AB4701" s="1"/>
    </row>
    <row r="4702" spans="27:28" x14ac:dyDescent="0.25">
      <c r="AA4702" s="1"/>
      <c r="AB4702" s="1"/>
    </row>
    <row r="4703" spans="27:28" x14ac:dyDescent="0.25">
      <c r="AA4703" s="1"/>
      <c r="AB4703" s="1"/>
    </row>
    <row r="4704" spans="27:28" x14ac:dyDescent="0.25">
      <c r="AA4704" s="1"/>
      <c r="AB4704" s="1"/>
    </row>
    <row r="4705" spans="27:28" x14ac:dyDescent="0.25">
      <c r="AA4705" s="1"/>
      <c r="AB4705" s="1"/>
    </row>
    <row r="4706" spans="27:28" x14ac:dyDescent="0.25">
      <c r="AA4706" s="1"/>
      <c r="AB4706" s="1"/>
    </row>
    <row r="4707" spans="27:28" x14ac:dyDescent="0.25">
      <c r="AA4707" s="1"/>
      <c r="AB4707" s="1"/>
    </row>
    <row r="4708" spans="27:28" x14ac:dyDescent="0.25">
      <c r="AA4708" s="1"/>
      <c r="AB4708" s="1"/>
    </row>
    <row r="4709" spans="27:28" x14ac:dyDescent="0.25">
      <c r="AA4709" s="1"/>
      <c r="AB4709" s="1"/>
    </row>
    <row r="4710" spans="27:28" x14ac:dyDescent="0.25">
      <c r="AA4710" s="1"/>
      <c r="AB4710" s="1"/>
    </row>
    <row r="4711" spans="27:28" x14ac:dyDescent="0.25">
      <c r="AA4711" s="1"/>
      <c r="AB4711" s="1"/>
    </row>
    <row r="4712" spans="27:28" x14ac:dyDescent="0.25">
      <c r="AA4712" s="1"/>
      <c r="AB4712" s="1"/>
    </row>
    <row r="4713" spans="27:28" x14ac:dyDescent="0.25">
      <c r="AA4713" s="1"/>
      <c r="AB4713" s="1"/>
    </row>
    <row r="4714" spans="27:28" x14ac:dyDescent="0.25">
      <c r="AA4714" s="1"/>
      <c r="AB4714" s="1"/>
    </row>
    <row r="4715" spans="27:28" x14ac:dyDescent="0.25">
      <c r="AA4715" s="1"/>
      <c r="AB4715" s="1"/>
    </row>
    <row r="4716" spans="27:28" x14ac:dyDescent="0.25">
      <c r="AA4716" s="1"/>
      <c r="AB4716" s="1"/>
    </row>
    <row r="4717" spans="27:28" x14ac:dyDescent="0.25">
      <c r="AA4717" s="1"/>
      <c r="AB4717" s="1"/>
    </row>
    <row r="4718" spans="27:28" x14ac:dyDescent="0.25">
      <c r="AA4718" s="1"/>
      <c r="AB4718" s="1"/>
    </row>
    <row r="4719" spans="27:28" x14ac:dyDescent="0.25">
      <c r="AA4719" s="1"/>
      <c r="AB4719" s="1"/>
    </row>
    <row r="4720" spans="27:28" x14ac:dyDescent="0.25">
      <c r="AA4720" s="1"/>
      <c r="AB4720" s="1"/>
    </row>
    <row r="4721" spans="27:28" x14ac:dyDescent="0.25">
      <c r="AA4721" s="1"/>
      <c r="AB4721" s="1"/>
    </row>
    <row r="4722" spans="27:28" x14ac:dyDescent="0.25">
      <c r="AA4722" s="1"/>
      <c r="AB4722" s="1"/>
    </row>
    <row r="4723" spans="27:28" x14ac:dyDescent="0.25">
      <c r="AA4723" s="1"/>
      <c r="AB4723" s="1"/>
    </row>
    <row r="4724" spans="27:28" x14ac:dyDescent="0.25">
      <c r="AA4724" s="1"/>
      <c r="AB4724" s="1"/>
    </row>
    <row r="4725" spans="27:28" x14ac:dyDescent="0.25">
      <c r="AA4725" s="1"/>
      <c r="AB4725" s="1"/>
    </row>
    <row r="4726" spans="27:28" x14ac:dyDescent="0.25">
      <c r="AA4726" s="1"/>
      <c r="AB4726" s="1"/>
    </row>
    <row r="4727" spans="27:28" x14ac:dyDescent="0.25">
      <c r="AA4727" s="1"/>
      <c r="AB4727" s="1"/>
    </row>
    <row r="4728" spans="27:28" x14ac:dyDescent="0.25">
      <c r="AA4728" s="1"/>
      <c r="AB4728" s="1"/>
    </row>
    <row r="4729" spans="27:28" x14ac:dyDescent="0.25">
      <c r="AA4729" s="1"/>
      <c r="AB4729" s="1"/>
    </row>
    <row r="4730" spans="27:28" x14ac:dyDescent="0.25">
      <c r="AA4730" s="1"/>
      <c r="AB4730" s="1"/>
    </row>
    <row r="4731" spans="27:28" x14ac:dyDescent="0.25">
      <c r="AA4731" s="1"/>
      <c r="AB4731" s="1"/>
    </row>
    <row r="4732" spans="27:28" x14ac:dyDescent="0.25">
      <c r="AA4732" s="1"/>
      <c r="AB4732" s="1"/>
    </row>
    <row r="4733" spans="27:28" x14ac:dyDescent="0.25">
      <c r="AA4733" s="1"/>
      <c r="AB4733" s="1"/>
    </row>
    <row r="4734" spans="27:28" x14ac:dyDescent="0.25">
      <c r="AA4734" s="1"/>
      <c r="AB4734" s="1"/>
    </row>
    <row r="4735" spans="27:28" x14ac:dyDescent="0.25">
      <c r="AA4735" s="1"/>
      <c r="AB4735" s="1"/>
    </row>
    <row r="4736" spans="27:28" x14ac:dyDescent="0.25">
      <c r="AA4736" s="1"/>
      <c r="AB4736" s="1"/>
    </row>
    <row r="4737" spans="27:28" x14ac:dyDescent="0.25">
      <c r="AA4737" s="1"/>
      <c r="AB4737" s="1"/>
    </row>
    <row r="4738" spans="27:28" x14ac:dyDescent="0.25">
      <c r="AA4738" s="1"/>
      <c r="AB4738" s="1"/>
    </row>
    <row r="4739" spans="27:28" x14ac:dyDescent="0.25">
      <c r="AA4739" s="1"/>
      <c r="AB4739" s="1"/>
    </row>
    <row r="4740" spans="27:28" x14ac:dyDescent="0.25">
      <c r="AA4740" s="1"/>
      <c r="AB4740" s="1"/>
    </row>
    <row r="4741" spans="27:28" x14ac:dyDescent="0.25">
      <c r="AA4741" s="1"/>
      <c r="AB4741" s="1"/>
    </row>
    <row r="4742" spans="27:28" x14ac:dyDescent="0.25">
      <c r="AA4742" s="1"/>
      <c r="AB4742" s="1"/>
    </row>
    <row r="4743" spans="27:28" x14ac:dyDescent="0.25">
      <c r="AA4743" s="1"/>
      <c r="AB4743" s="1"/>
    </row>
    <row r="4744" spans="27:28" x14ac:dyDescent="0.25">
      <c r="AA4744" s="1"/>
      <c r="AB4744" s="1"/>
    </row>
    <row r="4745" spans="27:28" x14ac:dyDescent="0.25">
      <c r="AA4745" s="1"/>
      <c r="AB4745" s="1"/>
    </row>
    <row r="4746" spans="27:28" x14ac:dyDescent="0.25">
      <c r="AA4746" s="1"/>
      <c r="AB4746" s="1"/>
    </row>
    <row r="4747" spans="27:28" x14ac:dyDescent="0.25">
      <c r="AA4747" s="1"/>
      <c r="AB4747" s="1"/>
    </row>
    <row r="4748" spans="27:28" x14ac:dyDescent="0.25">
      <c r="AA4748" s="1"/>
      <c r="AB4748" s="1"/>
    </row>
    <row r="4749" spans="27:28" x14ac:dyDescent="0.25">
      <c r="AA4749" s="1"/>
      <c r="AB4749" s="1"/>
    </row>
    <row r="4750" spans="27:28" x14ac:dyDescent="0.25">
      <c r="AA4750" s="1"/>
      <c r="AB4750" s="1"/>
    </row>
    <row r="4751" spans="27:28" x14ac:dyDescent="0.25">
      <c r="AA4751" s="1"/>
      <c r="AB4751" s="1"/>
    </row>
    <row r="4752" spans="27:28" x14ac:dyDescent="0.25">
      <c r="AA4752" s="1"/>
      <c r="AB4752" s="1"/>
    </row>
    <row r="4753" spans="27:28" x14ac:dyDescent="0.25">
      <c r="AA4753" s="1"/>
      <c r="AB4753" s="1"/>
    </row>
    <row r="4754" spans="27:28" x14ac:dyDescent="0.25">
      <c r="AA4754" s="1"/>
      <c r="AB4754" s="1"/>
    </row>
    <row r="4755" spans="27:28" x14ac:dyDescent="0.25">
      <c r="AA4755" s="1"/>
      <c r="AB4755" s="1"/>
    </row>
    <row r="4756" spans="27:28" x14ac:dyDescent="0.25">
      <c r="AA4756" s="1"/>
      <c r="AB4756" s="1"/>
    </row>
    <row r="4757" spans="27:28" x14ac:dyDescent="0.25">
      <c r="AA4757" s="1"/>
      <c r="AB4757" s="1"/>
    </row>
    <row r="4758" spans="27:28" x14ac:dyDescent="0.25">
      <c r="AA4758" s="1"/>
      <c r="AB4758" s="1"/>
    </row>
    <row r="4759" spans="27:28" x14ac:dyDescent="0.25">
      <c r="AA4759" s="1"/>
      <c r="AB4759" s="1"/>
    </row>
    <row r="4760" spans="27:28" x14ac:dyDescent="0.25">
      <c r="AA4760" s="1"/>
      <c r="AB4760" s="1"/>
    </row>
    <row r="4761" spans="27:28" x14ac:dyDescent="0.25">
      <c r="AA4761" s="1"/>
      <c r="AB4761" s="1"/>
    </row>
    <row r="4762" spans="27:28" x14ac:dyDescent="0.25">
      <c r="AA4762" s="1"/>
      <c r="AB4762" s="1"/>
    </row>
    <row r="4763" spans="27:28" x14ac:dyDescent="0.25">
      <c r="AA4763" s="1"/>
      <c r="AB4763" s="1"/>
    </row>
    <row r="4764" spans="27:28" x14ac:dyDescent="0.25">
      <c r="AA4764" s="1"/>
      <c r="AB4764" s="1"/>
    </row>
    <row r="4765" spans="27:28" x14ac:dyDescent="0.25">
      <c r="AA4765" s="1"/>
      <c r="AB4765" s="1"/>
    </row>
    <row r="4766" spans="27:28" x14ac:dyDescent="0.25">
      <c r="AA4766" s="1"/>
      <c r="AB4766" s="1"/>
    </row>
    <row r="4767" spans="27:28" x14ac:dyDescent="0.25">
      <c r="AA4767" s="1"/>
      <c r="AB4767" s="1"/>
    </row>
    <row r="4768" spans="27:28" x14ac:dyDescent="0.25">
      <c r="AA4768" s="1"/>
      <c r="AB4768" s="1"/>
    </row>
    <row r="4769" spans="27:28" x14ac:dyDescent="0.25">
      <c r="AA4769" s="1"/>
      <c r="AB4769" s="1"/>
    </row>
    <row r="4770" spans="27:28" x14ac:dyDescent="0.25">
      <c r="AA4770" s="1"/>
      <c r="AB4770" s="1"/>
    </row>
    <row r="4771" spans="27:28" x14ac:dyDescent="0.25">
      <c r="AA4771" s="1"/>
      <c r="AB4771" s="1"/>
    </row>
    <row r="4772" spans="27:28" x14ac:dyDescent="0.25">
      <c r="AA4772" s="1"/>
      <c r="AB4772" s="1"/>
    </row>
    <row r="4773" spans="27:28" x14ac:dyDescent="0.25">
      <c r="AA4773" s="1"/>
      <c r="AB4773" s="1"/>
    </row>
    <row r="4774" spans="27:28" x14ac:dyDescent="0.25">
      <c r="AA4774" s="1"/>
      <c r="AB4774" s="1"/>
    </row>
    <row r="4775" spans="27:28" x14ac:dyDescent="0.25">
      <c r="AA4775" s="1"/>
      <c r="AB4775" s="1"/>
    </row>
    <row r="4776" spans="27:28" x14ac:dyDescent="0.25">
      <c r="AA4776" s="1"/>
      <c r="AB4776" s="1"/>
    </row>
    <row r="4777" spans="27:28" x14ac:dyDescent="0.25">
      <c r="AA4777" s="1"/>
      <c r="AB4777" s="1"/>
    </row>
    <row r="4778" spans="27:28" x14ac:dyDescent="0.25">
      <c r="AA4778" s="1"/>
      <c r="AB4778" s="1"/>
    </row>
    <row r="4779" spans="27:28" x14ac:dyDescent="0.25">
      <c r="AA4779" s="1"/>
      <c r="AB4779" s="1"/>
    </row>
    <row r="4780" spans="27:28" x14ac:dyDescent="0.25">
      <c r="AA4780" s="1"/>
      <c r="AB4780" s="1"/>
    </row>
    <row r="4781" spans="27:28" x14ac:dyDescent="0.25">
      <c r="AA4781" s="1"/>
      <c r="AB4781" s="1"/>
    </row>
    <row r="4782" spans="27:28" x14ac:dyDescent="0.25">
      <c r="AA4782" s="1"/>
      <c r="AB4782" s="1"/>
    </row>
    <row r="4783" spans="27:28" x14ac:dyDescent="0.25">
      <c r="AA4783" s="1"/>
      <c r="AB4783" s="1"/>
    </row>
    <row r="4784" spans="27:28" x14ac:dyDescent="0.25">
      <c r="AA4784" s="1"/>
      <c r="AB4784" s="1"/>
    </row>
    <row r="4785" spans="27:28" x14ac:dyDescent="0.25">
      <c r="AA4785" s="1"/>
      <c r="AB4785" s="1"/>
    </row>
    <row r="4786" spans="27:28" x14ac:dyDescent="0.25">
      <c r="AA4786" s="1"/>
      <c r="AB4786" s="1"/>
    </row>
    <row r="4787" spans="27:28" x14ac:dyDescent="0.25">
      <c r="AA4787" s="1"/>
      <c r="AB4787" s="1"/>
    </row>
    <row r="4788" spans="27:28" x14ac:dyDescent="0.25">
      <c r="AA4788" s="1"/>
      <c r="AB4788" s="1"/>
    </row>
    <row r="4789" spans="27:28" x14ac:dyDescent="0.25">
      <c r="AA4789" s="1"/>
      <c r="AB4789" s="1"/>
    </row>
    <row r="4790" spans="27:28" x14ac:dyDescent="0.25">
      <c r="AA4790" s="1"/>
      <c r="AB4790" s="1"/>
    </row>
    <row r="4791" spans="27:28" x14ac:dyDescent="0.25">
      <c r="AA4791" s="1"/>
      <c r="AB4791" s="1"/>
    </row>
    <row r="4792" spans="27:28" x14ac:dyDescent="0.25">
      <c r="AA4792" s="1"/>
      <c r="AB4792" s="1"/>
    </row>
    <row r="4793" spans="27:28" x14ac:dyDescent="0.25">
      <c r="AA4793" s="1"/>
      <c r="AB4793" s="1"/>
    </row>
    <row r="4794" spans="27:28" x14ac:dyDescent="0.25">
      <c r="AA4794" s="1"/>
      <c r="AB4794" s="1"/>
    </row>
    <row r="4795" spans="27:28" x14ac:dyDescent="0.25">
      <c r="AA4795" s="1"/>
      <c r="AB4795" s="1"/>
    </row>
    <row r="4796" spans="27:28" x14ac:dyDescent="0.25">
      <c r="AA4796" s="1"/>
      <c r="AB4796" s="1"/>
    </row>
    <row r="4797" spans="27:28" x14ac:dyDescent="0.25">
      <c r="AA4797" s="1"/>
      <c r="AB4797" s="1"/>
    </row>
    <row r="4798" spans="27:28" x14ac:dyDescent="0.25">
      <c r="AA4798" s="1"/>
      <c r="AB4798" s="1"/>
    </row>
    <row r="4799" spans="27:28" x14ac:dyDescent="0.25">
      <c r="AA4799" s="1"/>
      <c r="AB4799" s="1"/>
    </row>
    <row r="4800" spans="27:28" x14ac:dyDescent="0.25">
      <c r="AA4800" s="1"/>
      <c r="AB4800" s="1"/>
    </row>
    <row r="4801" spans="27:28" x14ac:dyDescent="0.25">
      <c r="AA4801" s="1"/>
      <c r="AB4801" s="1"/>
    </row>
    <row r="4802" spans="27:28" x14ac:dyDescent="0.25">
      <c r="AA4802" s="1"/>
      <c r="AB4802" s="1"/>
    </row>
    <row r="4803" spans="27:28" x14ac:dyDescent="0.25">
      <c r="AA4803" s="1"/>
      <c r="AB4803" s="1"/>
    </row>
    <row r="4804" spans="27:28" x14ac:dyDescent="0.25">
      <c r="AA4804" s="1"/>
      <c r="AB4804" s="1"/>
    </row>
    <row r="4805" spans="27:28" x14ac:dyDescent="0.25">
      <c r="AA4805" s="1"/>
      <c r="AB4805" s="1"/>
    </row>
    <row r="4806" spans="27:28" x14ac:dyDescent="0.25">
      <c r="AA4806" s="1"/>
      <c r="AB4806" s="1"/>
    </row>
    <row r="4807" spans="27:28" x14ac:dyDescent="0.25">
      <c r="AA4807" s="1"/>
      <c r="AB4807" s="1"/>
    </row>
    <row r="4808" spans="27:28" x14ac:dyDescent="0.25">
      <c r="AA4808" s="1"/>
      <c r="AB4808" s="1"/>
    </row>
    <row r="4809" spans="27:28" x14ac:dyDescent="0.25">
      <c r="AA4809" s="1"/>
      <c r="AB4809" s="1"/>
    </row>
    <row r="4810" spans="27:28" x14ac:dyDescent="0.25">
      <c r="AA4810" s="1"/>
      <c r="AB4810" s="1"/>
    </row>
    <row r="4811" spans="27:28" x14ac:dyDescent="0.25">
      <c r="AA4811" s="1"/>
      <c r="AB4811" s="1"/>
    </row>
    <row r="4812" spans="27:28" x14ac:dyDescent="0.25">
      <c r="AA4812" s="1"/>
      <c r="AB4812" s="1"/>
    </row>
    <row r="4813" spans="27:28" x14ac:dyDescent="0.25">
      <c r="AA4813" s="1"/>
      <c r="AB4813" s="1"/>
    </row>
    <row r="4814" spans="27:28" x14ac:dyDescent="0.25">
      <c r="AA4814" s="1"/>
      <c r="AB4814" s="1"/>
    </row>
    <row r="4815" spans="27:28" x14ac:dyDescent="0.25">
      <c r="AA4815" s="1"/>
      <c r="AB4815" s="1"/>
    </row>
    <row r="4816" spans="27:28" x14ac:dyDescent="0.25">
      <c r="AA4816" s="1"/>
      <c r="AB4816" s="1"/>
    </row>
    <row r="4817" spans="27:28" x14ac:dyDescent="0.25">
      <c r="AA4817" s="1"/>
      <c r="AB4817" s="1"/>
    </row>
    <row r="4818" spans="27:28" x14ac:dyDescent="0.25">
      <c r="AA4818" s="1"/>
      <c r="AB4818" s="1"/>
    </row>
    <row r="4819" spans="27:28" x14ac:dyDescent="0.25">
      <c r="AA4819" s="1"/>
      <c r="AB4819" s="1"/>
    </row>
    <row r="4820" spans="27:28" x14ac:dyDescent="0.25">
      <c r="AA4820" s="1"/>
      <c r="AB4820" s="1"/>
    </row>
    <row r="4821" spans="27:28" x14ac:dyDescent="0.25">
      <c r="AA4821" s="1"/>
      <c r="AB4821" s="1"/>
    </row>
    <row r="4822" spans="27:28" x14ac:dyDescent="0.25">
      <c r="AA4822" s="1"/>
      <c r="AB4822" s="1"/>
    </row>
    <row r="4823" spans="27:28" x14ac:dyDescent="0.25">
      <c r="AA4823" s="1"/>
      <c r="AB4823" s="1"/>
    </row>
    <row r="4824" spans="27:28" x14ac:dyDescent="0.25">
      <c r="AA4824" s="1"/>
      <c r="AB4824" s="1"/>
    </row>
    <row r="4825" spans="27:28" x14ac:dyDescent="0.25">
      <c r="AA4825" s="1"/>
      <c r="AB4825" s="1"/>
    </row>
    <row r="4826" spans="27:28" x14ac:dyDescent="0.25">
      <c r="AA4826" s="1"/>
      <c r="AB4826" s="1"/>
    </row>
    <row r="4827" spans="27:28" x14ac:dyDescent="0.25">
      <c r="AA4827" s="1"/>
      <c r="AB4827" s="1"/>
    </row>
    <row r="4828" spans="27:28" x14ac:dyDescent="0.25">
      <c r="AA4828" s="1"/>
      <c r="AB4828" s="1"/>
    </row>
    <row r="4829" spans="27:28" x14ac:dyDescent="0.25">
      <c r="AA4829" s="1"/>
      <c r="AB4829" s="1"/>
    </row>
    <row r="4830" spans="27:28" x14ac:dyDescent="0.25">
      <c r="AA4830" s="1"/>
      <c r="AB4830" s="1"/>
    </row>
    <row r="4831" spans="27:28" x14ac:dyDescent="0.25">
      <c r="AA4831" s="1"/>
      <c r="AB4831" s="1"/>
    </row>
    <row r="4832" spans="27:28" x14ac:dyDescent="0.25">
      <c r="AA4832" s="1"/>
      <c r="AB4832" s="1"/>
    </row>
    <row r="4833" spans="27:28" x14ac:dyDescent="0.25">
      <c r="AA4833" s="1"/>
      <c r="AB4833" s="1"/>
    </row>
    <row r="4834" spans="27:28" x14ac:dyDescent="0.25">
      <c r="AA4834" s="1"/>
      <c r="AB4834" s="1"/>
    </row>
    <row r="4835" spans="27:28" x14ac:dyDescent="0.25">
      <c r="AA4835" s="1"/>
      <c r="AB4835" s="1"/>
    </row>
    <row r="4836" spans="27:28" x14ac:dyDescent="0.25">
      <c r="AA4836" s="1"/>
      <c r="AB4836" s="1"/>
    </row>
    <row r="4837" spans="27:28" x14ac:dyDescent="0.25">
      <c r="AA4837" s="1"/>
      <c r="AB4837" s="1"/>
    </row>
    <row r="4838" spans="27:28" x14ac:dyDescent="0.25">
      <c r="AA4838" s="1"/>
      <c r="AB4838" s="1"/>
    </row>
    <row r="4839" spans="27:28" x14ac:dyDescent="0.25">
      <c r="AA4839" s="1"/>
      <c r="AB4839" s="1"/>
    </row>
    <row r="4840" spans="27:28" x14ac:dyDescent="0.25">
      <c r="AA4840" s="1"/>
      <c r="AB4840" s="1"/>
    </row>
    <row r="4841" spans="27:28" x14ac:dyDescent="0.25">
      <c r="AA4841" s="1"/>
      <c r="AB4841" s="1"/>
    </row>
    <row r="4842" spans="27:28" x14ac:dyDescent="0.25">
      <c r="AA4842" s="1"/>
      <c r="AB4842" s="1"/>
    </row>
    <row r="4843" spans="27:28" x14ac:dyDescent="0.25">
      <c r="AA4843" s="1"/>
      <c r="AB4843" s="1"/>
    </row>
    <row r="4844" spans="27:28" x14ac:dyDescent="0.25">
      <c r="AA4844" s="1"/>
      <c r="AB4844" s="1"/>
    </row>
    <row r="4845" spans="27:28" x14ac:dyDescent="0.25">
      <c r="AA4845" s="1"/>
      <c r="AB4845" s="1"/>
    </row>
    <row r="4846" spans="27:28" x14ac:dyDescent="0.25">
      <c r="AA4846" s="1"/>
      <c r="AB4846" s="1"/>
    </row>
    <row r="4847" spans="27:28" x14ac:dyDescent="0.25">
      <c r="AA4847" s="1"/>
      <c r="AB4847" s="1"/>
    </row>
    <row r="4848" spans="27:28" x14ac:dyDescent="0.25">
      <c r="AA4848" s="1"/>
      <c r="AB4848" s="1"/>
    </row>
    <row r="4849" spans="27:28" x14ac:dyDescent="0.25">
      <c r="AA4849" s="1"/>
      <c r="AB4849" s="1"/>
    </row>
    <row r="4850" spans="27:28" x14ac:dyDescent="0.25">
      <c r="AA4850" s="1"/>
      <c r="AB4850" s="1"/>
    </row>
    <row r="4851" spans="27:28" x14ac:dyDescent="0.25">
      <c r="AA4851" s="1"/>
      <c r="AB4851" s="1"/>
    </row>
    <row r="4852" spans="27:28" x14ac:dyDescent="0.25">
      <c r="AA4852" s="1"/>
      <c r="AB4852" s="1"/>
    </row>
    <row r="4853" spans="27:28" x14ac:dyDescent="0.25">
      <c r="AA4853" s="1"/>
      <c r="AB4853" s="1"/>
    </row>
    <row r="4854" spans="27:28" x14ac:dyDescent="0.25">
      <c r="AA4854" s="1"/>
      <c r="AB4854" s="1"/>
    </row>
    <row r="4855" spans="27:28" x14ac:dyDescent="0.25">
      <c r="AA4855" s="1"/>
      <c r="AB4855" s="1"/>
    </row>
    <row r="4856" spans="27:28" x14ac:dyDescent="0.25">
      <c r="AA4856" s="1"/>
      <c r="AB4856" s="1"/>
    </row>
    <row r="4857" spans="27:28" x14ac:dyDescent="0.25">
      <c r="AA4857" s="1"/>
      <c r="AB4857" s="1"/>
    </row>
    <row r="4858" spans="27:28" x14ac:dyDescent="0.25">
      <c r="AA4858" s="1"/>
      <c r="AB4858" s="1"/>
    </row>
    <row r="4859" spans="27:28" x14ac:dyDescent="0.25">
      <c r="AA4859" s="1"/>
      <c r="AB4859" s="1"/>
    </row>
    <row r="4860" spans="27:28" x14ac:dyDescent="0.25">
      <c r="AA4860" s="1"/>
      <c r="AB4860" s="1"/>
    </row>
    <row r="4861" spans="27:28" x14ac:dyDescent="0.25">
      <c r="AA4861" s="1"/>
      <c r="AB4861" s="1"/>
    </row>
    <row r="4862" spans="27:28" x14ac:dyDescent="0.25">
      <c r="AA4862" s="1"/>
      <c r="AB4862" s="1"/>
    </row>
    <row r="4863" spans="27:28" x14ac:dyDescent="0.25">
      <c r="AA4863" s="1"/>
      <c r="AB4863" s="1"/>
    </row>
    <row r="4864" spans="27:28" x14ac:dyDescent="0.25">
      <c r="AA4864" s="1"/>
      <c r="AB4864" s="1"/>
    </row>
    <row r="4865" spans="27:28" x14ac:dyDescent="0.25">
      <c r="AA4865" s="1"/>
      <c r="AB4865" s="1"/>
    </row>
    <row r="4866" spans="27:28" x14ac:dyDescent="0.25">
      <c r="AA4866" s="1"/>
      <c r="AB4866" s="1"/>
    </row>
    <row r="4867" spans="27:28" x14ac:dyDescent="0.25">
      <c r="AA4867" s="1"/>
      <c r="AB4867" s="1"/>
    </row>
    <row r="4868" spans="27:28" x14ac:dyDescent="0.25">
      <c r="AA4868" s="1"/>
      <c r="AB4868" s="1"/>
    </row>
    <row r="4869" spans="27:28" x14ac:dyDescent="0.25">
      <c r="AA4869" s="1"/>
      <c r="AB4869" s="1"/>
    </row>
    <row r="4870" spans="27:28" x14ac:dyDescent="0.25">
      <c r="AA4870" s="1"/>
      <c r="AB4870" s="1"/>
    </row>
    <row r="4871" spans="27:28" x14ac:dyDescent="0.25">
      <c r="AA4871" s="1"/>
      <c r="AB4871" s="1"/>
    </row>
    <row r="4872" spans="27:28" x14ac:dyDescent="0.25">
      <c r="AA4872" s="1"/>
      <c r="AB4872" s="1"/>
    </row>
    <row r="4873" spans="27:28" x14ac:dyDescent="0.25">
      <c r="AA4873" s="1"/>
      <c r="AB4873" s="1"/>
    </row>
    <row r="4874" spans="27:28" x14ac:dyDescent="0.25">
      <c r="AA4874" s="1"/>
      <c r="AB4874" s="1"/>
    </row>
    <row r="4875" spans="27:28" x14ac:dyDescent="0.25">
      <c r="AA4875" s="1"/>
      <c r="AB4875" s="1"/>
    </row>
    <row r="4876" spans="27:28" x14ac:dyDescent="0.25">
      <c r="AA4876" s="1"/>
      <c r="AB4876" s="1"/>
    </row>
    <row r="4877" spans="27:28" x14ac:dyDescent="0.25">
      <c r="AA4877" s="1"/>
      <c r="AB4877" s="1"/>
    </row>
    <row r="4878" spans="27:28" x14ac:dyDescent="0.25">
      <c r="AA4878" s="1"/>
      <c r="AB4878" s="1"/>
    </row>
    <row r="4879" spans="27:28" x14ac:dyDescent="0.25">
      <c r="AA4879" s="1"/>
      <c r="AB4879" s="1"/>
    </row>
    <row r="4880" spans="27:28" x14ac:dyDescent="0.25">
      <c r="AA4880" s="1"/>
      <c r="AB4880" s="1"/>
    </row>
    <row r="4881" spans="27:28" x14ac:dyDescent="0.25">
      <c r="AA4881" s="1"/>
      <c r="AB4881" s="1"/>
    </row>
    <row r="4882" spans="27:28" x14ac:dyDescent="0.25">
      <c r="AA4882" s="1"/>
      <c r="AB4882" s="1"/>
    </row>
    <row r="4883" spans="27:28" x14ac:dyDescent="0.25">
      <c r="AA4883" s="1"/>
      <c r="AB4883" s="1"/>
    </row>
    <row r="4884" spans="27:28" x14ac:dyDescent="0.25">
      <c r="AA4884" s="1"/>
      <c r="AB4884" s="1"/>
    </row>
    <row r="4885" spans="27:28" x14ac:dyDescent="0.25">
      <c r="AA4885" s="1"/>
      <c r="AB4885" s="1"/>
    </row>
    <row r="4886" spans="27:28" x14ac:dyDescent="0.25">
      <c r="AA4886" s="1"/>
      <c r="AB4886" s="1"/>
    </row>
    <row r="4887" spans="27:28" x14ac:dyDescent="0.25">
      <c r="AA4887" s="1"/>
      <c r="AB4887" s="1"/>
    </row>
    <row r="4888" spans="27:28" x14ac:dyDescent="0.25">
      <c r="AA4888" s="1"/>
      <c r="AB4888" s="1"/>
    </row>
    <row r="4889" spans="27:28" x14ac:dyDescent="0.25">
      <c r="AA4889" s="1"/>
      <c r="AB4889" s="1"/>
    </row>
    <row r="4890" spans="27:28" x14ac:dyDescent="0.25">
      <c r="AA4890" s="1"/>
      <c r="AB4890" s="1"/>
    </row>
    <row r="4891" spans="27:28" x14ac:dyDescent="0.25">
      <c r="AA4891" s="1"/>
      <c r="AB4891" s="1"/>
    </row>
    <row r="4892" spans="27:28" x14ac:dyDescent="0.25">
      <c r="AA4892" s="1"/>
      <c r="AB4892" s="1"/>
    </row>
    <row r="4893" spans="27:28" x14ac:dyDescent="0.25">
      <c r="AA4893" s="1"/>
      <c r="AB4893" s="1"/>
    </row>
    <row r="4894" spans="27:28" x14ac:dyDescent="0.25">
      <c r="AA4894" s="1"/>
      <c r="AB4894" s="1"/>
    </row>
    <row r="4895" spans="27:28" x14ac:dyDescent="0.25">
      <c r="AA4895" s="1"/>
      <c r="AB4895" s="1"/>
    </row>
    <row r="4896" spans="27:28" x14ac:dyDescent="0.25">
      <c r="AA4896" s="1"/>
      <c r="AB4896" s="1"/>
    </row>
    <row r="4897" spans="27:28" x14ac:dyDescent="0.25">
      <c r="AA4897" s="1"/>
      <c r="AB4897" s="1"/>
    </row>
    <row r="4898" spans="27:28" x14ac:dyDescent="0.25">
      <c r="AA4898" s="1"/>
      <c r="AB4898" s="1"/>
    </row>
    <row r="4899" spans="27:28" x14ac:dyDescent="0.25">
      <c r="AA4899" s="1"/>
      <c r="AB4899" s="1"/>
    </row>
    <row r="4900" spans="27:28" x14ac:dyDescent="0.25">
      <c r="AA4900" s="1"/>
      <c r="AB4900" s="1"/>
    </row>
    <row r="4901" spans="27:28" x14ac:dyDescent="0.25">
      <c r="AA4901" s="1"/>
      <c r="AB4901" s="1"/>
    </row>
    <row r="4902" spans="27:28" x14ac:dyDescent="0.25">
      <c r="AA4902" s="1"/>
      <c r="AB4902" s="1"/>
    </row>
    <row r="4903" spans="27:28" x14ac:dyDescent="0.25">
      <c r="AA4903" s="1"/>
      <c r="AB4903" s="1"/>
    </row>
    <row r="4904" spans="27:28" x14ac:dyDescent="0.25">
      <c r="AA4904" s="1"/>
      <c r="AB4904" s="1"/>
    </row>
    <row r="4905" spans="27:28" x14ac:dyDescent="0.25">
      <c r="AA4905" s="1"/>
      <c r="AB4905" s="1"/>
    </row>
    <row r="4906" spans="27:28" x14ac:dyDescent="0.25">
      <c r="AA4906" s="1"/>
      <c r="AB4906" s="1"/>
    </row>
    <row r="4907" spans="27:28" x14ac:dyDescent="0.25">
      <c r="AA4907" s="1"/>
      <c r="AB4907" s="1"/>
    </row>
    <row r="4908" spans="27:28" x14ac:dyDescent="0.25">
      <c r="AA4908" s="1"/>
      <c r="AB4908" s="1"/>
    </row>
    <row r="4909" spans="27:28" x14ac:dyDescent="0.25">
      <c r="AA4909" s="1"/>
      <c r="AB4909" s="1"/>
    </row>
    <row r="4910" spans="27:28" x14ac:dyDescent="0.25">
      <c r="AA4910" s="1"/>
      <c r="AB4910" s="1"/>
    </row>
    <row r="4911" spans="27:28" x14ac:dyDescent="0.25">
      <c r="AA4911" s="1"/>
      <c r="AB4911" s="1"/>
    </row>
    <row r="4912" spans="27:28" x14ac:dyDescent="0.25">
      <c r="AA4912" s="1"/>
      <c r="AB4912" s="1"/>
    </row>
    <row r="4913" spans="27:28" x14ac:dyDescent="0.25">
      <c r="AA4913" s="1"/>
      <c r="AB4913" s="1"/>
    </row>
    <row r="4914" spans="27:28" x14ac:dyDescent="0.25">
      <c r="AA4914" s="1"/>
      <c r="AB4914" s="1"/>
    </row>
    <row r="4915" spans="27:28" x14ac:dyDescent="0.25">
      <c r="AA4915" s="1"/>
      <c r="AB4915" s="1"/>
    </row>
    <row r="4916" spans="27:28" x14ac:dyDescent="0.25">
      <c r="AA4916" s="1"/>
      <c r="AB4916" s="1"/>
    </row>
    <row r="4917" spans="27:28" x14ac:dyDescent="0.25">
      <c r="AA4917" s="1"/>
      <c r="AB4917" s="1"/>
    </row>
    <row r="4918" spans="27:28" x14ac:dyDescent="0.25">
      <c r="AA4918" s="1"/>
      <c r="AB4918" s="1"/>
    </row>
    <row r="4919" spans="27:28" x14ac:dyDescent="0.25">
      <c r="AA4919" s="1"/>
      <c r="AB4919" s="1"/>
    </row>
    <row r="4920" spans="27:28" x14ac:dyDescent="0.25">
      <c r="AA4920" s="1"/>
      <c r="AB4920" s="1"/>
    </row>
    <row r="4921" spans="27:28" x14ac:dyDescent="0.25">
      <c r="AA4921" s="1"/>
      <c r="AB4921" s="1"/>
    </row>
    <row r="4922" spans="27:28" x14ac:dyDescent="0.25">
      <c r="AA4922" s="1"/>
      <c r="AB4922" s="1"/>
    </row>
    <row r="4923" spans="27:28" x14ac:dyDescent="0.25">
      <c r="AA4923" s="1"/>
      <c r="AB4923" s="1"/>
    </row>
    <row r="4924" spans="27:28" x14ac:dyDescent="0.25">
      <c r="AA4924" s="1"/>
      <c r="AB4924" s="1"/>
    </row>
    <row r="4925" spans="27:28" x14ac:dyDescent="0.25">
      <c r="AA4925" s="1"/>
      <c r="AB4925" s="1"/>
    </row>
    <row r="4926" spans="27:28" x14ac:dyDescent="0.25">
      <c r="AA4926" s="1"/>
      <c r="AB4926" s="1"/>
    </row>
    <row r="4927" spans="27:28" x14ac:dyDescent="0.25">
      <c r="AA4927" s="1"/>
      <c r="AB4927" s="1"/>
    </row>
    <row r="4928" spans="27:28" x14ac:dyDescent="0.25">
      <c r="AA4928" s="1"/>
      <c r="AB4928" s="1"/>
    </row>
    <row r="4929" spans="27:28" x14ac:dyDescent="0.25">
      <c r="AA4929" s="1"/>
      <c r="AB4929" s="1"/>
    </row>
    <row r="4930" spans="27:28" x14ac:dyDescent="0.25">
      <c r="AA4930" s="1"/>
      <c r="AB4930" s="1"/>
    </row>
    <row r="4931" spans="27:28" x14ac:dyDescent="0.25">
      <c r="AA4931" s="1"/>
      <c r="AB4931" s="1"/>
    </row>
    <row r="4932" spans="27:28" x14ac:dyDescent="0.25">
      <c r="AA4932" s="1"/>
      <c r="AB4932" s="1"/>
    </row>
    <row r="4933" spans="27:28" x14ac:dyDescent="0.25">
      <c r="AA4933" s="1"/>
      <c r="AB4933" s="1"/>
    </row>
    <row r="4934" spans="27:28" x14ac:dyDescent="0.25">
      <c r="AA4934" s="1"/>
      <c r="AB4934" s="1"/>
    </row>
    <row r="4935" spans="27:28" x14ac:dyDescent="0.25">
      <c r="AA4935" s="1"/>
      <c r="AB4935" s="1"/>
    </row>
    <row r="4936" spans="27:28" x14ac:dyDescent="0.25">
      <c r="AA4936" s="1"/>
      <c r="AB4936" s="1"/>
    </row>
    <row r="4937" spans="27:28" x14ac:dyDescent="0.25">
      <c r="AA4937" s="1"/>
      <c r="AB4937" s="1"/>
    </row>
    <row r="4938" spans="27:28" x14ac:dyDescent="0.25">
      <c r="AA4938" s="1"/>
      <c r="AB4938" s="1"/>
    </row>
    <row r="4939" spans="27:28" x14ac:dyDescent="0.25">
      <c r="AA4939" s="1"/>
      <c r="AB4939" s="1"/>
    </row>
    <row r="4940" spans="27:28" x14ac:dyDescent="0.25">
      <c r="AA4940" s="1"/>
      <c r="AB4940" s="1"/>
    </row>
    <row r="4941" spans="27:28" x14ac:dyDescent="0.25">
      <c r="AA4941" s="1"/>
      <c r="AB4941" s="1"/>
    </row>
    <row r="4942" spans="27:28" x14ac:dyDescent="0.25">
      <c r="AA4942" s="1"/>
      <c r="AB4942" s="1"/>
    </row>
    <row r="4943" spans="27:28" x14ac:dyDescent="0.25">
      <c r="AA4943" s="1"/>
      <c r="AB4943" s="1"/>
    </row>
    <row r="4944" spans="27:28" x14ac:dyDescent="0.25">
      <c r="AA4944" s="1"/>
      <c r="AB4944" s="1"/>
    </row>
    <row r="4945" spans="27:28" x14ac:dyDescent="0.25">
      <c r="AA4945" s="1"/>
      <c r="AB4945" s="1"/>
    </row>
    <row r="4946" spans="27:28" x14ac:dyDescent="0.25">
      <c r="AA4946" s="1"/>
      <c r="AB4946" s="1"/>
    </row>
    <row r="4947" spans="27:28" x14ac:dyDescent="0.25">
      <c r="AA4947" s="1"/>
      <c r="AB4947" s="1"/>
    </row>
    <row r="4948" spans="27:28" x14ac:dyDescent="0.25">
      <c r="AA4948" s="1"/>
      <c r="AB4948" s="1"/>
    </row>
    <row r="4949" spans="27:28" x14ac:dyDescent="0.25">
      <c r="AA4949" s="1"/>
      <c r="AB4949" s="1"/>
    </row>
    <row r="4950" spans="27:28" x14ac:dyDescent="0.25">
      <c r="AA4950" s="1"/>
      <c r="AB4950" s="1"/>
    </row>
    <row r="4951" spans="27:28" x14ac:dyDescent="0.25">
      <c r="AA4951" s="1"/>
      <c r="AB4951" s="1"/>
    </row>
    <row r="4952" spans="27:28" x14ac:dyDescent="0.25">
      <c r="AA4952" s="1"/>
      <c r="AB4952" s="1"/>
    </row>
    <row r="4953" spans="27:28" x14ac:dyDescent="0.25">
      <c r="AA4953" s="1"/>
      <c r="AB4953" s="1"/>
    </row>
    <row r="4954" spans="27:28" x14ac:dyDescent="0.25">
      <c r="AA4954" s="1"/>
      <c r="AB4954" s="1"/>
    </row>
    <row r="4955" spans="27:28" x14ac:dyDescent="0.25">
      <c r="AA4955" s="1"/>
      <c r="AB4955" s="1"/>
    </row>
    <row r="4956" spans="27:28" x14ac:dyDescent="0.25">
      <c r="AA4956" s="1"/>
      <c r="AB4956" s="1"/>
    </row>
    <row r="4957" spans="27:28" x14ac:dyDescent="0.25">
      <c r="AA4957" s="1"/>
      <c r="AB4957" s="1"/>
    </row>
    <row r="4958" spans="27:28" x14ac:dyDescent="0.25">
      <c r="AA4958" s="1"/>
      <c r="AB4958" s="1"/>
    </row>
    <row r="4959" spans="27:28" x14ac:dyDescent="0.25">
      <c r="AA4959" s="1"/>
      <c r="AB4959" s="1"/>
    </row>
    <row r="4960" spans="27:28" x14ac:dyDescent="0.25">
      <c r="AA4960" s="1"/>
      <c r="AB4960" s="1"/>
    </row>
    <row r="4961" spans="27:28" x14ac:dyDescent="0.25">
      <c r="AA4961" s="1"/>
      <c r="AB4961" s="1"/>
    </row>
    <row r="4962" spans="27:28" x14ac:dyDescent="0.25">
      <c r="AA4962" s="1"/>
      <c r="AB4962" s="1"/>
    </row>
    <row r="4963" spans="27:28" x14ac:dyDescent="0.25">
      <c r="AA4963" s="1"/>
      <c r="AB4963" s="1"/>
    </row>
    <row r="4964" spans="27:28" x14ac:dyDescent="0.25">
      <c r="AA4964" s="1"/>
      <c r="AB4964" s="1"/>
    </row>
    <row r="4965" spans="27:28" x14ac:dyDescent="0.25">
      <c r="AA4965" s="1"/>
      <c r="AB4965" s="1"/>
    </row>
    <row r="4966" spans="27:28" x14ac:dyDescent="0.25">
      <c r="AA4966" s="1"/>
      <c r="AB4966" s="1"/>
    </row>
    <row r="4967" spans="27:28" x14ac:dyDescent="0.25">
      <c r="AA4967" s="1"/>
      <c r="AB4967" s="1"/>
    </row>
    <row r="4968" spans="27:28" x14ac:dyDescent="0.25">
      <c r="AA4968" s="1"/>
      <c r="AB4968" s="1"/>
    </row>
    <row r="4969" spans="27:28" x14ac:dyDescent="0.25">
      <c r="AA4969" s="1"/>
      <c r="AB4969" s="1"/>
    </row>
    <row r="4970" spans="27:28" x14ac:dyDescent="0.25">
      <c r="AA4970" s="1"/>
      <c r="AB4970" s="1"/>
    </row>
    <row r="4971" spans="27:28" x14ac:dyDescent="0.25">
      <c r="AA4971" s="1"/>
      <c r="AB4971" s="1"/>
    </row>
    <row r="4972" spans="27:28" x14ac:dyDescent="0.25">
      <c r="AA4972" s="1"/>
      <c r="AB4972" s="1"/>
    </row>
    <row r="4973" spans="27:28" x14ac:dyDescent="0.25">
      <c r="AA4973" s="1"/>
      <c r="AB4973" s="1"/>
    </row>
    <row r="4974" spans="27:28" x14ac:dyDescent="0.25">
      <c r="AA4974" s="1"/>
      <c r="AB4974" s="1"/>
    </row>
    <row r="4975" spans="27:28" x14ac:dyDescent="0.25">
      <c r="AA4975" s="1"/>
      <c r="AB4975" s="1"/>
    </row>
    <row r="4976" spans="27:28" x14ac:dyDescent="0.25">
      <c r="AA4976" s="1"/>
      <c r="AB4976" s="1"/>
    </row>
    <row r="4977" spans="27:28" x14ac:dyDescent="0.25">
      <c r="AA4977" s="1"/>
      <c r="AB4977" s="1"/>
    </row>
    <row r="4978" spans="27:28" x14ac:dyDescent="0.25">
      <c r="AA4978" s="1"/>
      <c r="AB4978" s="1"/>
    </row>
    <row r="4979" spans="27:28" x14ac:dyDescent="0.25">
      <c r="AA4979" s="1"/>
      <c r="AB4979" s="1"/>
    </row>
    <row r="4980" spans="27:28" x14ac:dyDescent="0.25">
      <c r="AA4980" s="1"/>
      <c r="AB4980" s="1"/>
    </row>
    <row r="4981" spans="27:28" x14ac:dyDescent="0.25">
      <c r="AA4981" s="1"/>
      <c r="AB4981" s="1"/>
    </row>
    <row r="4982" spans="27:28" x14ac:dyDescent="0.25">
      <c r="AA4982" s="1"/>
      <c r="AB4982" s="1"/>
    </row>
    <row r="4983" spans="27:28" x14ac:dyDescent="0.25">
      <c r="AA4983" s="1"/>
      <c r="AB4983" s="1"/>
    </row>
    <row r="4984" spans="27:28" x14ac:dyDescent="0.25">
      <c r="AA4984" s="1"/>
      <c r="AB4984" s="1"/>
    </row>
    <row r="4985" spans="27:28" x14ac:dyDescent="0.25">
      <c r="AA4985" s="1"/>
      <c r="AB4985" s="1"/>
    </row>
    <row r="4986" spans="27:28" x14ac:dyDescent="0.25">
      <c r="AA4986" s="1"/>
      <c r="AB4986" s="1"/>
    </row>
    <row r="4987" spans="27:28" x14ac:dyDescent="0.25">
      <c r="AA4987" s="1"/>
      <c r="AB4987" s="1"/>
    </row>
    <row r="4988" spans="27:28" x14ac:dyDescent="0.25">
      <c r="AA4988" s="1"/>
      <c r="AB4988" s="1"/>
    </row>
    <row r="4989" spans="27:28" x14ac:dyDescent="0.25">
      <c r="AA4989" s="1"/>
      <c r="AB4989" s="1"/>
    </row>
    <row r="4990" spans="27:28" x14ac:dyDescent="0.25">
      <c r="AA4990" s="1"/>
      <c r="AB4990" s="1"/>
    </row>
    <row r="4991" spans="27:28" x14ac:dyDescent="0.25">
      <c r="AA4991" s="1"/>
      <c r="AB4991" s="1"/>
    </row>
    <row r="4992" spans="27:28" x14ac:dyDescent="0.25">
      <c r="AA4992" s="1"/>
      <c r="AB4992" s="1"/>
    </row>
    <row r="4993" spans="27:28" x14ac:dyDescent="0.25">
      <c r="AA4993" s="1"/>
      <c r="AB4993" s="1"/>
    </row>
    <row r="4994" spans="27:28" x14ac:dyDescent="0.25">
      <c r="AA4994" s="1"/>
      <c r="AB4994" s="1"/>
    </row>
    <row r="4995" spans="27:28" x14ac:dyDescent="0.25">
      <c r="AA4995" s="1"/>
      <c r="AB4995" s="1"/>
    </row>
    <row r="4996" spans="27:28" x14ac:dyDescent="0.25">
      <c r="AA4996" s="1"/>
      <c r="AB4996" s="1"/>
    </row>
    <row r="4997" spans="27:28" x14ac:dyDescent="0.25">
      <c r="AA4997" s="1"/>
      <c r="AB4997" s="1"/>
    </row>
    <row r="4998" spans="27:28" x14ac:dyDescent="0.25">
      <c r="AA4998" s="1"/>
      <c r="AB4998" s="1"/>
    </row>
    <row r="4999" spans="27:28" x14ac:dyDescent="0.25">
      <c r="AA4999" s="1"/>
      <c r="AB4999" s="1"/>
    </row>
    <row r="5000" spans="27:28" x14ac:dyDescent="0.25">
      <c r="AA5000" s="1"/>
      <c r="AB5000" s="1"/>
    </row>
  </sheetData>
  <sheetProtection insertRows="0" insertHyperlinks="0"/>
  <mergeCells count="1">
    <mergeCell ref="C1:I3"/>
  </mergeCells>
  <conditionalFormatting sqref="I4:J31">
    <cfRule type="containsText" dxfId="6" priority="5" operator="containsText" text="buyout">
      <formula>NOT(ISERROR(SEARCH("buyout",I4)))</formula>
    </cfRule>
  </conditionalFormatting>
  <conditionalFormatting sqref="AE1:AE131 AE133:AE211 AE230:AE5000">
    <cfRule type="containsText" dxfId="5" priority="2" operator="containsText" text="buyout">
      <formula>NOT(ISERROR(SEARCH("buyout",AE1)))</formula>
    </cfRule>
  </conditionalFormatting>
  <conditionalFormatting sqref="AE215:AE228">
    <cfRule type="containsText" dxfId="4" priority="1" operator="containsText" text="buyout">
      <formula>NOT(ISERROR(SEARCH("buyout",AE215)))</formula>
    </cfRule>
  </conditionalFormatting>
  <dataValidations count="6">
    <dataValidation type="whole" showDropDown="1" showErrorMessage="1" errorTitle="Whole number ONLY!!!" error="Whole number ONLY!!!" sqref="G5:G31" xr:uid="{7DDD894F-4A67-40F5-B65C-2644C4A5E866}">
      <formula1>1</formula1>
      <formula2>999999999</formula2>
    </dataValidation>
    <dataValidation type="custom" allowBlank="1" showInputMessage="1" showErrorMessage="1" errorTitle="CAN NOT EDIT" error="You can not edit his cell" sqref="A1:K4" xr:uid="{6EE08B85-0732-4305-858E-9616D49AE94A}">
      <formula1>LEN(A1)=""</formula1>
    </dataValidation>
    <dataValidation type="custom" allowBlank="1" showInputMessage="1" showErrorMessage="1" error="Start selecting &quot;Product Type&quot;." prompt="Do not input. Start selecting &quot;Product Type&quot;." sqref="A5:A31" xr:uid="{8C5A2F8E-82BC-4038-AB92-18B44F749D5E}">
      <formula1>LEN(A5)=""</formula1>
    </dataValidation>
    <dataValidation allowBlank="1" showInputMessage="1" showErrorMessage="1" errorTitle="CAN NOT EDIT" error="You can not edit his cell" sqref="D5:F31 H5:J31" xr:uid="{D104F4F1-197B-49B8-B07A-1B9AB7B242D6}"/>
    <dataValidation type="list" showInputMessage="1" sqref="B5:B31" xr:uid="{255D6EF8-60FF-4AD5-929A-16639DAB9F20}">
      <formula1>$AA$2:$AA$23</formula1>
    </dataValidation>
    <dataValidation type="list" allowBlank="1" showInputMessage="1" showErrorMessage="1" sqref="C5:C31" xr:uid="{53B42481-E45B-4772-9C37-836478046973}">
      <formula1>OFFSET($AC$1,MATCH(B5,$AC$2:$AC$500,0),1,COUNTIF($AC$2:$AC$500,B5),1)</formula1>
    </dataValidation>
  </dataValidations>
  <printOptions horizontalCentered="1"/>
  <pageMargins left="0" right="0" top="0" bottom="0.39370078740157483" header="0" footer="0"/>
  <pageSetup scale="45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2" r:id="rId5" name="Button 4">
              <controlPr defaultSize="0" print="0" autoFill="0" autoPict="0" macro="[0]!Sheet10.OpenWorkbook">
                <anchor moveWithCells="1">
                  <from>
                    <xdr:col>5</xdr:col>
                    <xdr:colOff>895350</xdr:colOff>
                    <xdr:row>0</xdr:row>
                    <xdr:rowOff>180975</xdr:rowOff>
                  </from>
                  <to>
                    <xdr:col>7</xdr:col>
                    <xdr:colOff>409575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>
    <tabColor rgb="FF00B0F0"/>
    <pageSetUpPr fitToPage="1"/>
  </sheetPr>
  <dimension ref="A1:L46"/>
  <sheetViews>
    <sheetView showGridLines="0" topLeftCell="B1" zoomScale="70" zoomScaleNormal="70" zoomScaleSheetLayoutView="70" workbookViewId="0">
      <pane ySplit="4" topLeftCell="A5" activePane="bottomLeft" state="frozen"/>
      <selection activeCell="C7" sqref="C7"/>
      <selection pane="bottomLeft" activeCell="F5" sqref="F5:G18"/>
    </sheetView>
  </sheetViews>
  <sheetFormatPr defaultColWidth="9.140625" defaultRowHeight="15" x14ac:dyDescent="0.25"/>
  <cols>
    <col min="1" max="10" width="23.7109375" style="7" customWidth="1"/>
    <col min="11" max="11" width="24.42578125" style="7" bestFit="1" customWidth="1"/>
    <col min="12" max="12" width="38" style="7" bestFit="1" customWidth="1"/>
    <col min="13" max="14" width="10.7109375" style="7" customWidth="1"/>
    <col min="15" max="16384" width="9.140625" style="7"/>
  </cols>
  <sheetData>
    <row r="1" spans="1:12" ht="15" customHeight="1" x14ac:dyDescent="0.25">
      <c r="A1" s="94"/>
      <c r="B1" s="95"/>
      <c r="C1" s="427" t="s">
        <v>25</v>
      </c>
      <c r="D1" s="427"/>
      <c r="E1" s="427"/>
      <c r="F1" s="427"/>
      <c r="G1" s="427"/>
      <c r="H1" s="427"/>
      <c r="I1" s="427"/>
      <c r="J1" s="427"/>
      <c r="K1" s="112"/>
      <c r="L1" s="113"/>
    </row>
    <row r="2" spans="1:12" ht="18.75" customHeight="1" x14ac:dyDescent="0.25">
      <c r="A2" s="97"/>
      <c r="B2" s="98"/>
      <c r="C2" s="428"/>
      <c r="D2" s="428"/>
      <c r="E2" s="428"/>
      <c r="F2" s="428"/>
      <c r="G2" s="428"/>
      <c r="H2" s="428"/>
      <c r="I2" s="428"/>
      <c r="J2" s="428"/>
      <c r="K2" s="184" t="s">
        <v>34</v>
      </c>
      <c r="L2" s="185">
        <f>'SR Form'!F7</f>
        <v>0</v>
      </c>
    </row>
    <row r="3" spans="1:12" ht="15.75" customHeight="1" thickBot="1" x14ac:dyDescent="0.3">
      <c r="A3" s="97"/>
      <c r="B3" s="98"/>
      <c r="C3" s="428"/>
      <c r="D3" s="428"/>
      <c r="E3" s="428"/>
      <c r="F3" s="428"/>
      <c r="G3" s="428"/>
      <c r="H3" s="428"/>
      <c r="I3" s="428"/>
      <c r="J3" s="428"/>
      <c r="K3" s="271"/>
      <c r="L3" s="272"/>
    </row>
    <row r="4" spans="1:12" s="9" customFormat="1" ht="45" customHeight="1" thickBot="1" x14ac:dyDescent="0.3">
      <c r="A4" s="186" t="s">
        <v>35</v>
      </c>
      <c r="B4" s="186" t="s">
        <v>36</v>
      </c>
      <c r="C4" s="186" t="s">
        <v>37</v>
      </c>
      <c r="D4" s="186" t="s">
        <v>38</v>
      </c>
      <c r="E4" s="186" t="s">
        <v>39</v>
      </c>
      <c r="F4" s="186" t="s">
        <v>672</v>
      </c>
      <c r="G4" s="186" t="s">
        <v>673</v>
      </c>
      <c r="H4" s="186" t="s">
        <v>674</v>
      </c>
      <c r="I4" s="186" t="s">
        <v>43</v>
      </c>
      <c r="J4" s="186" t="s">
        <v>44</v>
      </c>
      <c r="K4" s="186" t="s">
        <v>54</v>
      </c>
      <c r="L4" s="186" t="s">
        <v>45</v>
      </c>
    </row>
    <row r="5" spans="1:12" ht="24.95" customHeight="1" x14ac:dyDescent="0.25">
      <c r="A5" s="188" t="str">
        <f>IF(ISBLANK(B5),"",ROW()-4)</f>
        <v/>
      </c>
      <c r="B5" s="189"/>
      <c r="C5" s="189"/>
      <c r="D5" s="211"/>
      <c r="E5" s="189" t="str">
        <f>IFERROR(IF(B5="","","1")," ")</f>
        <v/>
      </c>
      <c r="F5" s="189"/>
      <c r="G5" s="189"/>
      <c r="H5" s="189"/>
      <c r="I5" s="189"/>
      <c r="J5" s="189"/>
      <c r="K5" s="190"/>
      <c r="L5" s="191"/>
    </row>
    <row r="6" spans="1:12" ht="24.95" customHeight="1" x14ac:dyDescent="0.25">
      <c r="A6" s="192" t="str">
        <f t="shared" ref="A6:A18" si="0">IF(ISBLANK(B6),"",ROW()-4)</f>
        <v/>
      </c>
      <c r="B6" s="193"/>
      <c r="C6" s="193"/>
      <c r="D6" s="193"/>
      <c r="E6" s="193" t="str">
        <f>IFERROR(IF(B6="","","1")," ")</f>
        <v/>
      </c>
      <c r="F6" s="193"/>
      <c r="G6" s="193"/>
      <c r="H6" s="193"/>
      <c r="I6" s="193"/>
      <c r="J6" s="193"/>
      <c r="K6" s="267"/>
      <c r="L6" s="194"/>
    </row>
    <row r="7" spans="1:12" ht="24.95" customHeight="1" x14ac:dyDescent="0.25">
      <c r="A7" s="188" t="str">
        <f t="shared" si="0"/>
        <v/>
      </c>
      <c r="B7" s="195"/>
      <c r="C7" s="195"/>
      <c r="D7" s="195"/>
      <c r="E7" s="195" t="str">
        <f t="shared" ref="E7:E18" si="1">IFERROR(IF(B7="","","1")," ")</f>
        <v/>
      </c>
      <c r="F7" s="195"/>
      <c r="G7" s="195"/>
      <c r="H7" s="195"/>
      <c r="I7" s="195"/>
      <c r="J7" s="195"/>
      <c r="K7" s="268"/>
      <c r="L7" s="196"/>
    </row>
    <row r="8" spans="1:12" ht="24.95" customHeight="1" x14ac:dyDescent="0.25">
      <c r="A8" s="192" t="str">
        <f t="shared" si="0"/>
        <v/>
      </c>
      <c r="B8" s="193"/>
      <c r="C8" s="193"/>
      <c r="D8" s="193"/>
      <c r="E8" s="193" t="str">
        <f t="shared" si="1"/>
        <v/>
      </c>
      <c r="F8" s="193"/>
      <c r="G8" s="193"/>
      <c r="H8" s="193"/>
      <c r="I8" s="193"/>
      <c r="J8" s="193"/>
      <c r="K8" s="267"/>
      <c r="L8" s="194"/>
    </row>
    <row r="9" spans="1:12" ht="24.95" customHeight="1" x14ac:dyDescent="0.25">
      <c r="A9" s="188" t="str">
        <f t="shared" si="0"/>
        <v/>
      </c>
      <c r="B9" s="195"/>
      <c r="C9" s="195"/>
      <c r="D9" s="195"/>
      <c r="E9" s="195" t="str">
        <f t="shared" si="1"/>
        <v/>
      </c>
      <c r="F9" s="195"/>
      <c r="G9" s="195"/>
      <c r="H9" s="195"/>
      <c r="I9" s="195"/>
      <c r="J9" s="195"/>
      <c r="K9" s="268"/>
      <c r="L9" s="196"/>
    </row>
    <row r="10" spans="1:12" ht="24.95" customHeight="1" x14ac:dyDescent="0.25">
      <c r="A10" s="192" t="str">
        <f t="shared" si="0"/>
        <v/>
      </c>
      <c r="B10" s="193"/>
      <c r="C10" s="193"/>
      <c r="D10" s="193"/>
      <c r="E10" s="193" t="str">
        <f t="shared" si="1"/>
        <v/>
      </c>
      <c r="F10" s="193"/>
      <c r="G10" s="193"/>
      <c r="H10" s="193"/>
      <c r="I10" s="193"/>
      <c r="J10" s="193"/>
      <c r="K10" s="267"/>
      <c r="L10" s="194"/>
    </row>
    <row r="11" spans="1:12" ht="24.95" customHeight="1" x14ac:dyDescent="0.25">
      <c r="A11" s="188" t="str">
        <f t="shared" si="0"/>
        <v/>
      </c>
      <c r="B11" s="195"/>
      <c r="C11" s="195"/>
      <c r="D11" s="195"/>
      <c r="E11" s="195" t="str">
        <f t="shared" si="1"/>
        <v/>
      </c>
      <c r="F11" s="195"/>
      <c r="G11" s="195"/>
      <c r="H11" s="195"/>
      <c r="I11" s="195"/>
      <c r="J11" s="195"/>
      <c r="K11" s="268"/>
      <c r="L11" s="196"/>
    </row>
    <row r="12" spans="1:12" ht="24.95" customHeight="1" x14ac:dyDescent="0.25">
      <c r="A12" s="192" t="str">
        <f t="shared" si="0"/>
        <v/>
      </c>
      <c r="B12" s="193"/>
      <c r="C12" s="193"/>
      <c r="D12" s="193"/>
      <c r="E12" s="193" t="str">
        <f t="shared" si="1"/>
        <v/>
      </c>
      <c r="F12" s="193"/>
      <c r="G12" s="193"/>
      <c r="H12" s="193"/>
      <c r="I12" s="193"/>
      <c r="J12" s="193"/>
      <c r="K12" s="267"/>
      <c r="L12" s="194"/>
    </row>
    <row r="13" spans="1:12" ht="24.95" customHeight="1" x14ac:dyDescent="0.25">
      <c r="A13" s="188" t="str">
        <f t="shared" si="0"/>
        <v/>
      </c>
      <c r="B13" s="195"/>
      <c r="C13" s="195"/>
      <c r="D13" s="195"/>
      <c r="E13" s="195" t="str">
        <f t="shared" si="1"/>
        <v/>
      </c>
      <c r="F13" s="195"/>
      <c r="G13" s="195"/>
      <c r="H13" s="195"/>
      <c r="I13" s="195"/>
      <c r="J13" s="195"/>
      <c r="K13" s="268"/>
      <c r="L13" s="196"/>
    </row>
    <row r="14" spans="1:12" ht="24.95" customHeight="1" x14ac:dyDescent="0.25">
      <c r="A14" s="192" t="str">
        <f t="shared" si="0"/>
        <v/>
      </c>
      <c r="B14" s="193"/>
      <c r="C14" s="193"/>
      <c r="D14" s="193"/>
      <c r="E14" s="193" t="str">
        <f t="shared" si="1"/>
        <v/>
      </c>
      <c r="F14" s="193"/>
      <c r="G14" s="193"/>
      <c r="H14" s="193"/>
      <c r="I14" s="193"/>
      <c r="J14" s="193"/>
      <c r="K14" s="267"/>
      <c r="L14" s="194"/>
    </row>
    <row r="15" spans="1:12" ht="24.95" customHeight="1" x14ac:dyDescent="0.25">
      <c r="A15" s="188" t="str">
        <f t="shared" si="0"/>
        <v/>
      </c>
      <c r="B15" s="195"/>
      <c r="C15" s="195"/>
      <c r="D15" s="195"/>
      <c r="E15" s="195" t="str">
        <f t="shared" si="1"/>
        <v/>
      </c>
      <c r="F15" s="195"/>
      <c r="G15" s="195"/>
      <c r="H15" s="195"/>
      <c r="I15" s="195"/>
      <c r="J15" s="195"/>
      <c r="K15" s="268"/>
      <c r="L15" s="196"/>
    </row>
    <row r="16" spans="1:12" ht="24.95" customHeight="1" x14ac:dyDescent="0.25">
      <c r="A16" s="192" t="str">
        <f t="shared" si="0"/>
        <v/>
      </c>
      <c r="B16" s="193"/>
      <c r="C16" s="193"/>
      <c r="D16" s="193"/>
      <c r="E16" s="193" t="str">
        <f t="shared" si="1"/>
        <v/>
      </c>
      <c r="F16" s="193"/>
      <c r="G16" s="193"/>
      <c r="H16" s="193"/>
      <c r="I16" s="193"/>
      <c r="J16" s="193"/>
      <c r="K16" s="267"/>
      <c r="L16" s="194"/>
    </row>
    <row r="17" spans="1:12" ht="24.95" customHeight="1" x14ac:dyDescent="0.25">
      <c r="A17" s="188" t="str">
        <f t="shared" si="0"/>
        <v/>
      </c>
      <c r="B17" s="195"/>
      <c r="C17" s="195"/>
      <c r="D17" s="195"/>
      <c r="E17" s="195" t="str">
        <f t="shared" si="1"/>
        <v/>
      </c>
      <c r="F17" s="195"/>
      <c r="G17" s="195"/>
      <c r="H17" s="195"/>
      <c r="I17" s="195"/>
      <c r="J17" s="195"/>
      <c r="K17" s="268"/>
      <c r="L17" s="196"/>
    </row>
    <row r="18" spans="1:12" ht="24.95" customHeight="1" thickBot="1" x14ac:dyDescent="0.3">
      <c r="A18" s="269" t="str">
        <f t="shared" si="0"/>
        <v/>
      </c>
      <c r="B18" s="236"/>
      <c r="C18" s="236"/>
      <c r="D18" s="236"/>
      <c r="E18" s="236" t="str">
        <f t="shared" si="1"/>
        <v/>
      </c>
      <c r="F18" s="236"/>
      <c r="G18" s="236"/>
      <c r="H18" s="236"/>
      <c r="I18" s="236"/>
      <c r="J18" s="236"/>
      <c r="K18" s="236"/>
      <c r="L18" s="270"/>
    </row>
    <row r="19" spans="1:12" ht="20.100000000000001" customHeight="1" x14ac:dyDescent="0.25">
      <c r="A19" s="167"/>
      <c r="L19" s="91"/>
    </row>
    <row r="20" spans="1:12" ht="20.100000000000001" customHeight="1" thickBot="1" x14ac:dyDescent="0.3">
      <c r="A20" s="167"/>
      <c r="L20" s="91"/>
    </row>
    <row r="21" spans="1:12" ht="20.100000000000001" customHeight="1" x14ac:dyDescent="0.25">
      <c r="A21" s="390" t="s">
        <v>69</v>
      </c>
      <c r="B21" s="391"/>
      <c r="C21" s="391"/>
      <c r="D21" s="391"/>
      <c r="E21" s="391"/>
      <c r="F21" s="391"/>
      <c r="G21" s="391"/>
      <c r="H21" s="391"/>
      <c r="I21" s="391"/>
      <c r="J21" s="391"/>
      <c r="K21" s="391"/>
      <c r="L21" s="392"/>
    </row>
    <row r="22" spans="1:12" ht="20.100000000000001" customHeight="1" thickBot="1" x14ac:dyDescent="0.3">
      <c r="A22" s="393"/>
      <c r="B22" s="394"/>
      <c r="C22" s="394"/>
      <c r="D22" s="394"/>
      <c r="E22" s="394"/>
      <c r="F22" s="394"/>
      <c r="G22" s="394"/>
      <c r="H22" s="394"/>
      <c r="I22" s="394"/>
      <c r="J22" s="394"/>
      <c r="K22" s="394"/>
      <c r="L22" s="395"/>
    </row>
    <row r="23" spans="1:12" ht="15" customHeight="1" x14ac:dyDescent="0.25">
      <c r="A23" s="165"/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90"/>
    </row>
    <row r="24" spans="1:12" ht="15.75" customHeight="1" x14ac:dyDescent="0.25">
      <c r="A24" s="167"/>
      <c r="L24" s="91"/>
    </row>
    <row r="25" spans="1:12" x14ac:dyDescent="0.25">
      <c r="A25" s="167"/>
      <c r="L25" s="91"/>
    </row>
    <row r="26" spans="1:12" x14ac:dyDescent="0.25">
      <c r="A26" s="167"/>
      <c r="L26" s="91"/>
    </row>
    <row r="27" spans="1:12" x14ac:dyDescent="0.25">
      <c r="A27" s="167"/>
      <c r="L27" s="91"/>
    </row>
    <row r="28" spans="1:12" x14ac:dyDescent="0.25">
      <c r="A28" s="167"/>
      <c r="L28" s="91"/>
    </row>
    <row r="29" spans="1:12" x14ac:dyDescent="0.25">
      <c r="A29" s="167"/>
      <c r="L29" s="91"/>
    </row>
    <row r="30" spans="1:12" x14ac:dyDescent="0.25">
      <c r="A30" s="167"/>
      <c r="L30" s="91"/>
    </row>
    <row r="31" spans="1:12" x14ac:dyDescent="0.25">
      <c r="A31" s="167"/>
      <c r="L31" s="91"/>
    </row>
    <row r="32" spans="1:12" x14ac:dyDescent="0.25">
      <c r="A32" s="167"/>
      <c r="L32" s="91"/>
    </row>
    <row r="33" spans="1:12" x14ac:dyDescent="0.25">
      <c r="A33" s="167"/>
      <c r="L33" s="91"/>
    </row>
    <row r="34" spans="1:12" x14ac:dyDescent="0.25">
      <c r="A34" s="167"/>
      <c r="L34" s="91"/>
    </row>
    <row r="35" spans="1:12" x14ac:dyDescent="0.25">
      <c r="A35" s="167"/>
      <c r="L35" s="91"/>
    </row>
    <row r="36" spans="1:12" x14ac:dyDescent="0.25">
      <c r="A36" s="167"/>
      <c r="L36" s="91"/>
    </row>
    <row r="37" spans="1:12" x14ac:dyDescent="0.25">
      <c r="A37" s="167"/>
      <c r="L37" s="91"/>
    </row>
    <row r="38" spans="1:12" x14ac:dyDescent="0.25">
      <c r="A38" s="167"/>
      <c r="L38" s="91"/>
    </row>
    <row r="39" spans="1:12" x14ac:dyDescent="0.25">
      <c r="A39" s="167"/>
      <c r="L39" s="91"/>
    </row>
    <row r="40" spans="1:12" x14ac:dyDescent="0.25">
      <c r="A40" s="167"/>
      <c r="L40" s="91"/>
    </row>
    <row r="41" spans="1:12" x14ac:dyDescent="0.25">
      <c r="A41" s="167"/>
      <c r="L41" s="91"/>
    </row>
    <row r="42" spans="1:12" x14ac:dyDescent="0.25">
      <c r="A42" s="167"/>
      <c r="L42" s="91"/>
    </row>
    <row r="43" spans="1:12" x14ac:dyDescent="0.25">
      <c r="A43" s="167"/>
      <c r="L43" s="91"/>
    </row>
    <row r="44" spans="1:12" x14ac:dyDescent="0.25">
      <c r="A44" s="167"/>
      <c r="L44" s="91"/>
    </row>
    <row r="45" spans="1:12" x14ac:dyDescent="0.25">
      <c r="A45" s="167"/>
      <c r="L45" s="91"/>
    </row>
    <row r="46" spans="1:12" ht="15.75" thickBot="1" x14ac:dyDescent="0.3">
      <c r="A46" s="168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92"/>
    </row>
  </sheetData>
  <sheetProtection algorithmName="SHA-512" hashValue="fyiKkNobOCxQFql1VJ8X+KFPU+WgjUZnvS63aRC74ZtshkoMFBNvIwkO72/HZLt0OKl1sF83vx24gRsU+swjxg==" saltValue="UThxIMnkiVL1jfw5NQeyBA==" spinCount="100000" sheet="1" insertRows="0" insertHyperlinks="0"/>
  <dataConsolidate/>
  <mergeCells count="2">
    <mergeCell ref="C1:J3"/>
    <mergeCell ref="A21:L22"/>
  </mergeCells>
  <dataValidations xWindow="333" yWindow="294" count="12">
    <dataValidation type="custom" allowBlank="1" showInputMessage="1" showErrorMessage="1" errorTitle="CAN NOT EDIT" error="You can not edit his cell" sqref="A21 C1:J3 C4:G4 K1:L4 I4:J4 A1:B4" xr:uid="{6D50720E-423A-434C-93D3-5BC8BC2DBBC3}">
      <formula1>LEN(A1)=""</formula1>
    </dataValidation>
    <dataValidation allowBlank="1" showInputMessage="1" showErrorMessage="1" promptTitle="Please enter Floor#" prompt="Enter floor# for this line item." sqref="C5:C18" xr:uid="{DB6E8F22-0C87-4BFC-A530-693659B72F23}"/>
    <dataValidation allowBlank="1" showInputMessage="1" showErrorMessage="1" promptTitle="Please enter Tag#" prompt="Enter Tag# for this line item." sqref="D5:D18" xr:uid="{6F8C2B97-B0E6-418B-B21D-70ADC421BB67}"/>
    <dataValidation allowBlank="1" showInputMessage="1" showErrorMessage="1" promptTitle="Enter Window Width" prompt="Use illustration below to enter Window Width." sqref="F5:F18" xr:uid="{9C21E0C6-DFEF-49A2-B9FF-E4156719FA2E}"/>
    <dataValidation allowBlank="1" showInputMessage="1" showErrorMessage="1" promptTitle="Enter Window Height" prompt="Use illustration below to enter Window Heigth." sqref="G5:G18" xr:uid="{D0ADAB95-998C-441F-B884-8B27D5676DD3}"/>
    <dataValidation allowBlank="1" showInputMessage="1" showErrorMessage="1" promptTitle="Enter Exterior Colour" prompt="Please enter exterior colour if applicable." sqref="I5:I18" xr:uid="{F64C743B-4F52-4302-A870-FFCB7E448C84}"/>
    <dataValidation allowBlank="1" showInputMessage="1" showErrorMessage="1" promptTitle="Enter Interior colour" prompt="Please enter the interior colour if applicable." sqref="J5:J18" xr:uid="{0FF9F697-BAD4-4BEB-81C7-B147527E6BBC}"/>
    <dataValidation allowBlank="1" showInputMessage="1" showErrorMessage="1" promptTitle="Enter notes or comments" prompt="Mention Reason or Use this field to enter details which can be helpful for the service team to process this SR." sqref="L5:L19" xr:uid="{C6284C1D-EFA3-4F0C-9C80-7C4CD8ADA3FE}"/>
    <dataValidation type="custom" allowBlank="1" showInputMessage="1" showErrorMessage="1" error="Start Entering &quot;JOB CODE&quot;" prompt="Do not input. Start entering the Job code." sqref="A5:A18" xr:uid="{25CF4293-AD72-424F-BF6A-0953DDC96B26}">
      <formula1>LEN(A5)=""</formula1>
    </dataValidation>
    <dataValidation allowBlank="1" showInputMessage="1" showErrorMessage="1" errorTitle="CAN NOT EDIT" error="You can not edit his cell" sqref="H4" xr:uid="{F0D87820-A7A3-4450-8A59-9DDAACEFE83C}"/>
    <dataValidation allowBlank="1" showInputMessage="1" showErrorMessage="1" promptTitle="Please enter Job Code" prompt="Enter 3 letter parent or child code based on the colour that is needed." sqref="B5:B18" xr:uid="{C79780C5-F4E3-460F-95C4-CBA6D393F2B5}"/>
    <dataValidation allowBlank="1" showInputMessage="1" showErrorMessage="1" promptTitle="Quantity" prompt="Quantity is always &quot;1&quot; by default. In case if the quantity required is more than 1, please eneter it in this column." sqref="E5:E18" xr:uid="{AB318496-85EC-46E0-BCB0-81C5488FB8FD}"/>
  </dataValidations>
  <printOptions horizontalCentered="1"/>
  <pageMargins left="0.39370078740157483" right="0.39370078740157483" top="0" bottom="0.39370078740157483" header="0" footer="0"/>
  <pageSetup scale="44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333" yWindow="294" count="2">
        <x14:dataValidation type="list" allowBlank="1" showInputMessage="1" showErrorMessage="1" promptTitle="select pre-post paint" prompt="Select from the available options." xr:uid="{AE232B4C-DE0B-4CF9-A061-5DE77E8788F6}">
          <x14:formula1>
            <xm:f>Service!$R$34:$R$35</xm:f>
          </x14:formula1>
          <xm:sqref>K5:K18</xm:sqref>
        </x14:dataValidation>
        <x14:dataValidation type="list" allowBlank="1" showInputMessage="1" showErrorMessage="1" promptTitle="Please select H-Bar requirement" prompt="Please select Yes or No." xr:uid="{5C202090-7796-4F99-915F-49D1498CE427}">
          <x14:formula1>
            <xm:f>Service!$S$8:$S$9</xm:f>
          </x14:formula1>
          <xm:sqref>H5:H18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tabColor rgb="FF0070C0"/>
    <pageSetUpPr fitToPage="1"/>
  </sheetPr>
  <dimension ref="A1:N68"/>
  <sheetViews>
    <sheetView showGridLines="0" zoomScale="70" zoomScaleNormal="70" zoomScaleSheetLayoutView="55" workbookViewId="0">
      <pane ySplit="4" topLeftCell="A5" activePane="bottomLeft" state="frozen"/>
      <selection activeCell="C7" sqref="C7"/>
      <selection pane="bottomLeft" activeCell="E15" sqref="E15"/>
    </sheetView>
  </sheetViews>
  <sheetFormatPr defaultColWidth="9.140625" defaultRowHeight="15" x14ac:dyDescent="0.25"/>
  <cols>
    <col min="1" max="5" width="23.7109375" style="8" customWidth="1"/>
    <col min="6" max="6" width="23.85546875" style="8" customWidth="1"/>
    <col min="7" max="12" width="23.7109375" style="8" customWidth="1"/>
    <col min="13" max="13" width="24.42578125" style="8" bestFit="1" customWidth="1"/>
    <col min="14" max="14" width="38" style="8" bestFit="1" customWidth="1"/>
    <col min="15" max="16384" width="9.140625" style="8"/>
  </cols>
  <sheetData>
    <row r="1" spans="1:14" s="7" customFormat="1" ht="24.95" customHeight="1" x14ac:dyDescent="0.25">
      <c r="A1" s="94"/>
      <c r="B1" s="95"/>
      <c r="C1" s="353" t="s">
        <v>675</v>
      </c>
      <c r="D1" s="353"/>
      <c r="E1" s="353"/>
      <c r="F1" s="353"/>
      <c r="G1" s="353"/>
      <c r="H1" s="353"/>
      <c r="I1" s="353"/>
      <c r="J1" s="353"/>
      <c r="K1" s="353"/>
      <c r="L1" s="353"/>
      <c r="M1" s="112"/>
      <c r="N1" s="113"/>
    </row>
    <row r="2" spans="1:14" s="7" customFormat="1" ht="24.95" customHeight="1" x14ac:dyDescent="0.25">
      <c r="A2" s="97"/>
      <c r="B2" s="98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184" t="s">
        <v>34</v>
      </c>
      <c r="N2" s="185">
        <f>'SR Form'!F7</f>
        <v>0</v>
      </c>
    </row>
    <row r="3" spans="1:14" s="7" customFormat="1" ht="24.95" customHeight="1" thickBot="1" x14ac:dyDescent="0.5">
      <c r="A3" s="97"/>
      <c r="B3" s="98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275"/>
      <c r="N3" s="276"/>
    </row>
    <row r="4" spans="1:14" ht="63.75" thickBot="1" x14ac:dyDescent="0.3">
      <c r="A4" s="186" t="s">
        <v>35</v>
      </c>
      <c r="B4" s="186" t="s">
        <v>36</v>
      </c>
      <c r="C4" s="186" t="s">
        <v>37</v>
      </c>
      <c r="D4" s="186" t="s">
        <v>38</v>
      </c>
      <c r="E4" s="186" t="s">
        <v>39</v>
      </c>
      <c r="F4" s="186" t="s">
        <v>49</v>
      </c>
      <c r="G4" s="186" t="s">
        <v>676</v>
      </c>
      <c r="H4" s="186" t="s">
        <v>677</v>
      </c>
      <c r="I4" s="186" t="s">
        <v>60</v>
      </c>
      <c r="J4" s="186" t="s">
        <v>61</v>
      </c>
      <c r="K4" s="186" t="s">
        <v>43</v>
      </c>
      <c r="L4" s="186" t="s">
        <v>44</v>
      </c>
      <c r="M4" s="186" t="s">
        <v>678</v>
      </c>
      <c r="N4" s="186" t="s">
        <v>45</v>
      </c>
    </row>
    <row r="5" spans="1:14" ht="24.95" customHeight="1" x14ac:dyDescent="0.25">
      <c r="A5" s="188" t="str">
        <f>IF(ISBLANK(B5),"",ROW()-4)</f>
        <v/>
      </c>
      <c r="B5" s="189"/>
      <c r="C5" s="189"/>
      <c r="D5" s="211"/>
      <c r="E5" s="195" t="str">
        <f>IFERROR(IF(B5="","","1")," ")</f>
        <v/>
      </c>
      <c r="F5" s="189"/>
      <c r="G5" s="189"/>
      <c r="H5" s="189"/>
      <c r="I5" s="189"/>
      <c r="J5" s="189"/>
      <c r="K5" s="189"/>
      <c r="L5" s="189"/>
      <c r="M5" s="190"/>
      <c r="N5" s="191"/>
    </row>
    <row r="6" spans="1:14" ht="24.95" customHeight="1" x14ac:dyDescent="0.25">
      <c r="A6" s="192" t="str">
        <f t="shared" ref="A6:A18" si="0">IF(ISBLANK(B6),"",ROW()-4)</f>
        <v/>
      </c>
      <c r="B6" s="193"/>
      <c r="C6" s="193"/>
      <c r="D6" s="273"/>
      <c r="E6" s="193" t="str">
        <f>IFERROR(IF(B6="","","1")," ")</f>
        <v/>
      </c>
      <c r="F6" s="232"/>
      <c r="G6" s="232"/>
      <c r="H6" s="232"/>
      <c r="I6" s="193"/>
      <c r="J6" s="193"/>
      <c r="K6" s="193"/>
      <c r="L6" s="193"/>
      <c r="M6" s="267"/>
      <c r="N6" s="194"/>
    </row>
    <row r="7" spans="1:14" ht="24.95" customHeight="1" x14ac:dyDescent="0.25">
      <c r="A7" s="188" t="str">
        <f t="shared" si="0"/>
        <v/>
      </c>
      <c r="B7" s="195"/>
      <c r="C7" s="195"/>
      <c r="D7" s="274"/>
      <c r="E7" s="195" t="str">
        <f t="shared" ref="E7:E18" si="1">IFERROR(IF(B7="","","1")," ")</f>
        <v/>
      </c>
      <c r="F7" s="189"/>
      <c r="G7" s="189"/>
      <c r="H7" s="189"/>
      <c r="I7" s="195"/>
      <c r="J7" s="195"/>
      <c r="K7" s="195"/>
      <c r="L7" s="195"/>
      <c r="M7" s="268"/>
      <c r="N7" s="196"/>
    </row>
    <row r="8" spans="1:14" ht="24.95" customHeight="1" x14ac:dyDescent="0.25">
      <c r="A8" s="192" t="str">
        <f t="shared" si="0"/>
        <v/>
      </c>
      <c r="B8" s="193"/>
      <c r="C8" s="193"/>
      <c r="D8" s="273"/>
      <c r="E8" s="193" t="str">
        <f t="shared" si="1"/>
        <v/>
      </c>
      <c r="F8" s="232"/>
      <c r="G8" s="232"/>
      <c r="H8" s="232"/>
      <c r="I8" s="193"/>
      <c r="J8" s="193"/>
      <c r="K8" s="193"/>
      <c r="L8" s="193"/>
      <c r="M8" s="267"/>
      <c r="N8" s="194"/>
    </row>
    <row r="9" spans="1:14" ht="24.95" customHeight="1" x14ac:dyDescent="0.25">
      <c r="A9" s="188" t="str">
        <f t="shared" si="0"/>
        <v/>
      </c>
      <c r="B9" s="195"/>
      <c r="C9" s="195"/>
      <c r="D9" s="274"/>
      <c r="E9" s="195" t="str">
        <f t="shared" si="1"/>
        <v/>
      </c>
      <c r="F9" s="189"/>
      <c r="G9" s="189"/>
      <c r="H9" s="189"/>
      <c r="I9" s="195"/>
      <c r="J9" s="195"/>
      <c r="K9" s="195"/>
      <c r="L9" s="195"/>
      <c r="M9" s="268"/>
      <c r="N9" s="196"/>
    </row>
    <row r="10" spans="1:14" ht="24.95" customHeight="1" x14ac:dyDescent="0.25">
      <c r="A10" s="192" t="str">
        <f t="shared" si="0"/>
        <v/>
      </c>
      <c r="B10" s="193"/>
      <c r="C10" s="193"/>
      <c r="D10" s="273"/>
      <c r="E10" s="193" t="str">
        <f t="shared" si="1"/>
        <v/>
      </c>
      <c r="F10" s="232"/>
      <c r="G10" s="232"/>
      <c r="H10" s="232"/>
      <c r="I10" s="193"/>
      <c r="J10" s="193"/>
      <c r="K10" s="193"/>
      <c r="L10" s="193"/>
      <c r="M10" s="267"/>
      <c r="N10" s="194"/>
    </row>
    <row r="11" spans="1:14" ht="24.95" customHeight="1" x14ac:dyDescent="0.25">
      <c r="A11" s="188" t="str">
        <f t="shared" si="0"/>
        <v/>
      </c>
      <c r="B11" s="195"/>
      <c r="C11" s="195"/>
      <c r="D11" s="274"/>
      <c r="E11" s="195" t="str">
        <f t="shared" si="1"/>
        <v/>
      </c>
      <c r="F11" s="189"/>
      <c r="G11" s="189"/>
      <c r="H11" s="189"/>
      <c r="I11" s="195"/>
      <c r="J11" s="195"/>
      <c r="K11" s="195"/>
      <c r="L11" s="195"/>
      <c r="M11" s="268"/>
      <c r="N11" s="196"/>
    </row>
    <row r="12" spans="1:14" ht="24.95" customHeight="1" x14ac:dyDescent="0.25">
      <c r="A12" s="192" t="str">
        <f t="shared" si="0"/>
        <v/>
      </c>
      <c r="B12" s="193"/>
      <c r="C12" s="193"/>
      <c r="D12" s="273"/>
      <c r="E12" s="193" t="str">
        <f t="shared" si="1"/>
        <v/>
      </c>
      <c r="F12" s="232"/>
      <c r="G12" s="232"/>
      <c r="H12" s="232"/>
      <c r="I12" s="193"/>
      <c r="J12" s="193"/>
      <c r="K12" s="193"/>
      <c r="L12" s="193"/>
      <c r="M12" s="267"/>
      <c r="N12" s="194"/>
    </row>
    <row r="13" spans="1:14" ht="24.95" customHeight="1" x14ac:dyDescent="0.25">
      <c r="A13" s="188" t="str">
        <f t="shared" si="0"/>
        <v/>
      </c>
      <c r="B13" s="195"/>
      <c r="C13" s="195"/>
      <c r="D13" s="274"/>
      <c r="E13" s="195" t="str">
        <f t="shared" si="1"/>
        <v/>
      </c>
      <c r="F13" s="189"/>
      <c r="G13" s="189"/>
      <c r="H13" s="189"/>
      <c r="I13" s="195"/>
      <c r="J13" s="195"/>
      <c r="K13" s="195"/>
      <c r="L13" s="195"/>
      <c r="M13" s="268"/>
      <c r="N13" s="196"/>
    </row>
    <row r="14" spans="1:14" ht="24.95" customHeight="1" x14ac:dyDescent="0.25">
      <c r="A14" s="192" t="str">
        <f t="shared" si="0"/>
        <v/>
      </c>
      <c r="B14" s="193"/>
      <c r="C14" s="193"/>
      <c r="D14" s="273"/>
      <c r="E14" s="193" t="str">
        <f t="shared" si="1"/>
        <v/>
      </c>
      <c r="F14" s="232"/>
      <c r="G14" s="232"/>
      <c r="H14" s="232"/>
      <c r="I14" s="193"/>
      <c r="J14" s="193"/>
      <c r="K14" s="193"/>
      <c r="L14" s="193"/>
      <c r="M14" s="267"/>
      <c r="N14" s="194"/>
    </row>
    <row r="15" spans="1:14" ht="24.95" customHeight="1" x14ac:dyDescent="0.25">
      <c r="A15" s="188" t="str">
        <f t="shared" si="0"/>
        <v/>
      </c>
      <c r="B15" s="195"/>
      <c r="C15" s="195"/>
      <c r="D15" s="274"/>
      <c r="E15" s="195" t="str">
        <f t="shared" si="1"/>
        <v/>
      </c>
      <c r="F15" s="189"/>
      <c r="G15" s="189"/>
      <c r="H15" s="189"/>
      <c r="I15" s="195"/>
      <c r="J15" s="195"/>
      <c r="K15" s="195"/>
      <c r="L15" s="195"/>
      <c r="M15" s="268"/>
      <c r="N15" s="196"/>
    </row>
    <row r="16" spans="1:14" ht="24.95" customHeight="1" x14ac:dyDescent="0.25">
      <c r="A16" s="192" t="str">
        <f t="shared" si="0"/>
        <v/>
      </c>
      <c r="B16" s="193"/>
      <c r="C16" s="193"/>
      <c r="D16" s="273"/>
      <c r="E16" s="193" t="str">
        <f t="shared" si="1"/>
        <v/>
      </c>
      <c r="F16" s="232"/>
      <c r="G16" s="232"/>
      <c r="H16" s="232"/>
      <c r="I16" s="193"/>
      <c r="J16" s="193"/>
      <c r="K16" s="193"/>
      <c r="L16" s="193"/>
      <c r="M16" s="267"/>
      <c r="N16" s="194"/>
    </row>
    <row r="17" spans="1:14" ht="24.95" customHeight="1" x14ac:dyDescent="0.25">
      <c r="A17" s="188" t="str">
        <f t="shared" si="0"/>
        <v/>
      </c>
      <c r="B17" s="195"/>
      <c r="C17" s="195"/>
      <c r="D17" s="274"/>
      <c r="E17" s="195" t="str">
        <f t="shared" si="1"/>
        <v/>
      </c>
      <c r="F17" s="189"/>
      <c r="G17" s="189"/>
      <c r="H17" s="189"/>
      <c r="I17" s="195"/>
      <c r="J17" s="195"/>
      <c r="K17" s="195"/>
      <c r="L17" s="195"/>
      <c r="M17" s="268"/>
      <c r="N17" s="196"/>
    </row>
    <row r="18" spans="1:14" ht="24.95" customHeight="1" x14ac:dyDescent="0.25">
      <c r="A18" s="202" t="str">
        <f t="shared" si="0"/>
        <v/>
      </c>
      <c r="B18" s="193"/>
      <c r="C18" s="193"/>
      <c r="D18" s="273"/>
      <c r="E18" s="193" t="str">
        <f t="shared" si="1"/>
        <v/>
      </c>
      <c r="F18" s="232"/>
      <c r="G18" s="232"/>
      <c r="H18" s="232"/>
      <c r="I18" s="193"/>
      <c r="J18" s="193"/>
      <c r="K18" s="193"/>
      <c r="L18" s="193"/>
      <c r="M18" s="267"/>
      <c r="N18" s="194"/>
    </row>
    <row r="19" spans="1:14" x14ac:dyDescent="0.25">
      <c r="A19" s="277"/>
      <c r="N19" s="91"/>
    </row>
    <row r="20" spans="1:14" ht="19.5" thickBot="1" x14ac:dyDescent="0.3">
      <c r="A20" s="278"/>
      <c r="B20" s="279"/>
      <c r="C20" s="279"/>
      <c r="D20" s="279"/>
      <c r="N20" s="280"/>
    </row>
    <row r="21" spans="1:14" ht="23.25" customHeight="1" x14ac:dyDescent="0.25">
      <c r="A21" s="390" t="s">
        <v>69</v>
      </c>
      <c r="B21" s="391"/>
      <c r="C21" s="391"/>
      <c r="D21" s="391"/>
      <c r="E21" s="391"/>
      <c r="F21" s="391"/>
      <c r="G21" s="391"/>
      <c r="H21" s="391"/>
      <c r="I21" s="391"/>
      <c r="J21" s="391"/>
      <c r="K21" s="391"/>
      <c r="L21" s="391"/>
      <c r="M21" s="391"/>
      <c r="N21" s="392"/>
    </row>
    <row r="22" spans="1:14" ht="15" customHeight="1" thickBot="1" x14ac:dyDescent="0.3">
      <c r="A22" s="393"/>
      <c r="B22" s="394"/>
      <c r="C22" s="394"/>
      <c r="D22" s="394"/>
      <c r="E22" s="394"/>
      <c r="F22" s="394"/>
      <c r="G22" s="394"/>
      <c r="H22" s="394"/>
      <c r="I22" s="394"/>
      <c r="J22" s="394"/>
      <c r="K22" s="394"/>
      <c r="L22" s="394"/>
      <c r="M22" s="394"/>
      <c r="N22" s="395"/>
    </row>
    <row r="23" spans="1:14" ht="15" customHeight="1" x14ac:dyDescent="0.25">
      <c r="A23" s="88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171"/>
    </row>
    <row r="24" spans="1:14" ht="15" customHeight="1" x14ac:dyDescent="0.25">
      <c r="A24" s="84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170"/>
    </row>
    <row r="25" spans="1:14" ht="15" customHeight="1" x14ac:dyDescent="0.25">
      <c r="A25" s="84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170"/>
    </row>
    <row r="26" spans="1:14" ht="15" customHeight="1" x14ac:dyDescent="0.25">
      <c r="A26" s="84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170"/>
    </row>
    <row r="27" spans="1:14" ht="15" customHeight="1" x14ac:dyDescent="0.25">
      <c r="A27" s="84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170"/>
    </row>
    <row r="28" spans="1:14" ht="15" customHeight="1" x14ac:dyDescent="0.25">
      <c r="A28" s="84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170"/>
    </row>
    <row r="29" spans="1:14" ht="15" customHeight="1" x14ac:dyDescent="0.25">
      <c r="A29" s="84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170"/>
    </row>
    <row r="30" spans="1:14" ht="15" customHeight="1" x14ac:dyDescent="0.25">
      <c r="A30" s="84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170"/>
    </row>
    <row r="31" spans="1:14" ht="15" customHeight="1" x14ac:dyDescent="0.25">
      <c r="A31" s="84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170"/>
    </row>
    <row r="32" spans="1:14" ht="15" customHeight="1" x14ac:dyDescent="0.25">
      <c r="A32" s="84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170"/>
    </row>
    <row r="33" spans="1:14" ht="15" customHeight="1" x14ac:dyDescent="0.25">
      <c r="A33" s="84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170"/>
    </row>
    <row r="34" spans="1:14" ht="15" customHeight="1" x14ac:dyDescent="0.25">
      <c r="A34" s="84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170"/>
    </row>
    <row r="35" spans="1:14" ht="15" customHeight="1" x14ac:dyDescent="0.25">
      <c r="A35" s="84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170"/>
    </row>
    <row r="36" spans="1:14" ht="15" customHeight="1" x14ac:dyDescent="0.25">
      <c r="A36" s="84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170"/>
    </row>
    <row r="37" spans="1:14" ht="15" customHeight="1" x14ac:dyDescent="0.25">
      <c r="A37" s="84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170"/>
    </row>
    <row r="38" spans="1:14" ht="15" customHeight="1" x14ac:dyDescent="0.25">
      <c r="A38" s="84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170"/>
    </row>
    <row r="39" spans="1:14" ht="15" customHeight="1" x14ac:dyDescent="0.25">
      <c r="A39" s="84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170"/>
    </row>
    <row r="40" spans="1:14" ht="15" customHeight="1" x14ac:dyDescent="0.25">
      <c r="A40" s="84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170"/>
    </row>
    <row r="41" spans="1:14" ht="15" customHeight="1" x14ac:dyDescent="0.25">
      <c r="A41" s="84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170"/>
    </row>
    <row r="42" spans="1:14" ht="15" customHeight="1" x14ac:dyDescent="0.25">
      <c r="A42" s="84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170"/>
    </row>
    <row r="43" spans="1:14" ht="15" customHeight="1" x14ac:dyDescent="0.25">
      <c r="A43" s="84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170"/>
    </row>
    <row r="44" spans="1:14" ht="15" customHeight="1" x14ac:dyDescent="0.25">
      <c r="A44" s="84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170"/>
    </row>
    <row r="45" spans="1:14" ht="15" customHeight="1" x14ac:dyDescent="0.25">
      <c r="A45" s="84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170"/>
    </row>
    <row r="46" spans="1:14" ht="15" customHeight="1" x14ac:dyDescent="0.25">
      <c r="A46" s="84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170"/>
    </row>
    <row r="47" spans="1:14" ht="15" customHeight="1" x14ac:dyDescent="0.25">
      <c r="A47" s="84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170"/>
    </row>
    <row r="48" spans="1:14" ht="15" customHeight="1" x14ac:dyDescent="0.25">
      <c r="A48" s="84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170"/>
    </row>
    <row r="49" spans="1:14" ht="15" customHeight="1" x14ac:dyDescent="0.25">
      <c r="A49" s="84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170"/>
    </row>
    <row r="50" spans="1:14" ht="15" customHeight="1" thickBot="1" x14ac:dyDescent="0.3">
      <c r="A50" s="8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172"/>
    </row>
    <row r="51" spans="1:14" ht="15" customHeight="1" x14ac:dyDescent="0.25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</row>
    <row r="52" spans="1:14" ht="15" customHeight="1" x14ac:dyDescent="0.25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</row>
    <row r="53" spans="1:14" ht="15" customHeight="1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</row>
    <row r="54" spans="1:14" ht="15" customHeight="1" x14ac:dyDescent="0.25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</row>
    <row r="55" spans="1:14" ht="15" customHeight="1" x14ac:dyDescent="0.25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</row>
    <row r="56" spans="1:14" ht="15" customHeight="1" x14ac:dyDescent="0.25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</row>
    <row r="57" spans="1:14" ht="15" customHeight="1" x14ac:dyDescent="0.25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</row>
    <row r="58" spans="1:14" ht="15" customHeight="1" x14ac:dyDescent="0.25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</row>
    <row r="59" spans="1:14" ht="15" customHeight="1" x14ac:dyDescent="0.25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</row>
    <row r="60" spans="1:14" ht="15" customHeight="1" x14ac:dyDescent="0.25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</row>
    <row r="61" spans="1:14" ht="15" customHeight="1" x14ac:dyDescent="0.25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</row>
    <row r="62" spans="1:14" ht="15" customHeight="1" x14ac:dyDescent="0.25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</row>
    <row r="63" spans="1:14" ht="15" customHeight="1" x14ac:dyDescent="0.25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</row>
    <row r="64" spans="1:14" ht="15" customHeight="1" x14ac:dyDescent="0.25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</row>
    <row r="65" spans="1:14" ht="15" customHeight="1" x14ac:dyDescent="0.2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</row>
    <row r="66" spans="1:14" ht="15" customHeight="1" x14ac:dyDescent="0.25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</row>
    <row r="67" spans="1:14" ht="15" customHeight="1" x14ac:dyDescent="0.25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</row>
    <row r="68" spans="1:14" ht="15" customHeight="1" x14ac:dyDescent="0.25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</row>
  </sheetData>
  <sheetProtection algorithmName="SHA-512" hashValue="b1/5xBZLBko41YDQu6ypNLB5Vn+kO+DOCyoayO4nzNlrCk0cz8GNhb0jP5Df7bHcTSacqpz30sg/uet+DPP87g==" saltValue="TY79BhzUqppf6MfjP95m1w==" spinCount="100000" sheet="1" insertRows="0" insertHyperlinks="0"/>
  <dataConsolidate/>
  <mergeCells count="2">
    <mergeCell ref="C1:L3"/>
    <mergeCell ref="A21:N22"/>
  </mergeCells>
  <dataValidations xWindow="627" yWindow="325" count="11">
    <dataValidation type="custom" allowBlank="1" showInputMessage="1" showErrorMessage="1" errorTitle="CAN NOT EDIT" error="You can not edit his cell" sqref="A20:G20 A1:N4 A21" xr:uid="{B1479A05-893D-40AD-BE6C-3E667104F64B}">
      <formula1>LEN(A1)=""</formula1>
    </dataValidation>
    <dataValidation allowBlank="1" showInputMessage="1" showErrorMessage="1" promptTitle="Please enter Floor#" prompt="Enter floor# for this line item." sqref="C5:C18" xr:uid="{844801BA-FA71-4EAA-8419-5F51D25BD52D}"/>
    <dataValidation allowBlank="1" showInputMessage="1" showErrorMessage="1" promptTitle="Please enter Tag#" prompt="Enter Tag# for this line item." sqref="D5:D18" xr:uid="{0D79D85A-5D26-40B8-A49C-2639EE3B953E}"/>
    <dataValidation allowBlank="1" showInputMessage="1" showErrorMessage="1" promptTitle="Enter Opening Width" prompt="Use the illustration below to enter opening width." sqref="I5:I18" xr:uid="{11F6795A-AF4B-4F61-B292-F2F9FD2F549E}"/>
    <dataValidation allowBlank="1" showInputMessage="1" showErrorMessage="1" promptTitle="Enter Opening Height" prompt="Use the illustration below to enter opening height." sqref="J5:J18" xr:uid="{0BF2D0D6-438B-4558-AE46-B6232BB30A96}"/>
    <dataValidation allowBlank="1" showInputMessage="1" showErrorMessage="1" promptTitle="Enter Exterior Colour" prompt="Please enter exterior colour if applicable." sqref="K5:K18" xr:uid="{86087389-68E4-407D-B829-CBB0026DBFC3}"/>
    <dataValidation allowBlank="1" showInputMessage="1" showErrorMessage="1" promptTitle="Enter Interior colour" prompt="Please enter the interior colour if applicable." sqref="L5:L18" xr:uid="{3DC5CA17-D008-4B58-8A76-FC9647BD80D1}"/>
    <dataValidation allowBlank="1" showInputMessage="1" showErrorMessage="1" promptTitle="Enter notes or comments" prompt="Mention Reason or Use this field to enter details which can be helpful for the service team to process this SR." sqref="N5:N19" xr:uid="{64D22B84-E2BA-4528-8C5F-B88E56DF65C5}"/>
    <dataValidation type="custom" allowBlank="1" showInputMessage="1" showErrorMessage="1" error="Start Entering &quot;JOB CODE&quot;" prompt="Do not input. Start entering the Job code." sqref="A5:A18" xr:uid="{454F99B0-0148-4B81-BC53-FEED0498DEBD}">
      <formula1>LEN(A5)=""</formula1>
    </dataValidation>
    <dataValidation allowBlank="1" showInputMessage="1" showErrorMessage="1" promptTitle="Please enter Job Code" prompt="Enter 3 letter parent or child code based on the colour that is needed." sqref="B5:B18" xr:uid="{9800267C-8BC1-41E9-9372-D74280118C0B}"/>
    <dataValidation allowBlank="1" showInputMessage="1" showErrorMessage="1" promptTitle="Quantity" prompt="Quantity is always &quot;1&quot; by default. In case if the quantity required is more than 1, please eneter it in this column." sqref="E5:E18" xr:uid="{6C84D029-5299-46CE-B4C5-2F482579D167}"/>
  </dataValidations>
  <printOptions horizontalCentered="1"/>
  <pageMargins left="0.19685039370078741" right="0.19685039370078741" top="0" bottom="0.39370078740157483" header="0" footer="0"/>
  <pageSetup scale="39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627" yWindow="325" count="5">
        <x14:dataValidation type="list" allowBlank="1" showInputMessage="1" showErrorMessage="1" promptTitle="Please select configuration" prompt="Select configuration for operables : Awning or Casement" xr:uid="{7469B422-C2DE-48BD-B45C-60E0A98884DA}">
          <x14:formula1>
            <xm:f>Service!$Y$29:$Y$30</xm:f>
          </x14:formula1>
          <xm:sqref>G5:G18</xm:sqref>
        </x14:dataValidation>
        <x14:dataValidation type="list" allowBlank="1" showInputMessage="1" showErrorMessage="1" promptTitle="Enter operables type required." prompt="Please select which type of operable is required : M90 or F92." xr:uid="{0ACEFF04-504D-41EF-9554-3FFEF8DD2416}">
          <x14:formula1>
            <xm:f>Service!$X$28:$X$30</xm:f>
          </x14:formula1>
          <xm:sqref>F6:F18</xm:sqref>
        </x14:dataValidation>
        <x14:dataValidation type="list" allowBlank="1" showInputMessage="1" showErrorMessage="1" promptTitle="Select required component" prompt="Use the options available to select which component is required." xr:uid="{95483380-D51D-47A8-9069-68020E02DB66}">
          <x14:formula1>
            <xm:f>Service!$Z$29:$Z$31</xm:f>
          </x14:formula1>
          <xm:sqref>H5:H18</xm:sqref>
        </x14:dataValidation>
        <x14:dataValidation type="list" allowBlank="1" showInputMessage="1" showErrorMessage="1" promptTitle="Please select glass requirement" prompt="Please select Yes or No." xr:uid="{A626ED58-C519-47AC-9575-8DFA715C7910}">
          <x14:formula1>
            <xm:f>Service!$S$8:$S$9</xm:f>
          </x14:formula1>
          <xm:sqref>M5:M18</xm:sqref>
        </x14:dataValidation>
        <x14:dataValidation type="list" allowBlank="1" showInputMessage="1" showErrorMessage="1" promptTitle="Enter operables type required." prompt="Please select which type of operable is required :_x000a_M90 INSWING_x000a_M90 OUTSWING_x000a_F92" xr:uid="{5A9ED6F7-4E55-4C9E-BAC4-90A94AF50CFF}">
          <x14:formula1>
            <xm:f>Service!$X$28:$X$30</xm:f>
          </x14:formula1>
          <xm:sqref>F5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rgb="FF002060"/>
    <pageSetUpPr fitToPage="1"/>
  </sheetPr>
  <dimension ref="A1:N106"/>
  <sheetViews>
    <sheetView showGridLines="0" zoomScale="60" zoomScaleNormal="60" zoomScaleSheetLayoutView="55" workbookViewId="0">
      <pane ySplit="4" topLeftCell="A13" activePane="bottomLeft" state="frozen"/>
      <selection activeCell="C7" sqref="C7"/>
      <selection pane="bottomLeft" activeCell="C57" sqref="C57"/>
    </sheetView>
  </sheetViews>
  <sheetFormatPr defaultColWidth="9.140625" defaultRowHeight="15" x14ac:dyDescent="0.25"/>
  <cols>
    <col min="1" max="2" width="23.7109375" style="14" customWidth="1"/>
    <col min="3" max="3" width="66.85546875" style="14" bestFit="1" customWidth="1"/>
    <col min="4" max="4" width="25.7109375" style="14" customWidth="1"/>
    <col min="5" max="5" width="33.7109375" style="14" bestFit="1" customWidth="1"/>
    <col min="6" max="6" width="25.28515625" style="14" bestFit="1" customWidth="1"/>
    <col min="7" max="13" width="23.7109375" style="14" customWidth="1"/>
    <col min="14" max="14" width="40.85546875" style="14" bestFit="1" customWidth="1"/>
    <col min="15" max="16384" width="9.140625" style="14"/>
  </cols>
  <sheetData>
    <row r="1" spans="1:14" s="7" customFormat="1" ht="18.75" x14ac:dyDescent="0.25">
      <c r="A1" s="94"/>
      <c r="B1" s="95"/>
      <c r="C1" s="353" t="s">
        <v>31</v>
      </c>
      <c r="D1" s="353"/>
      <c r="E1" s="353"/>
      <c r="F1" s="353"/>
      <c r="G1" s="353"/>
      <c r="H1" s="353"/>
      <c r="I1" s="353"/>
      <c r="J1" s="353"/>
      <c r="K1" s="353"/>
      <c r="L1" s="95"/>
      <c r="M1" s="112"/>
      <c r="N1" s="113"/>
    </row>
    <row r="2" spans="1:14" s="7" customFormat="1" ht="28.5" x14ac:dyDescent="0.25">
      <c r="A2" s="97"/>
      <c r="B2" s="98"/>
      <c r="C2" s="354"/>
      <c r="D2" s="354"/>
      <c r="E2" s="354"/>
      <c r="F2" s="354"/>
      <c r="G2" s="354"/>
      <c r="H2" s="354"/>
      <c r="I2" s="354"/>
      <c r="J2" s="354"/>
      <c r="K2" s="354"/>
      <c r="L2" s="99"/>
      <c r="M2" s="184" t="s">
        <v>34</v>
      </c>
      <c r="N2" s="185">
        <f>'SR Form'!F7</f>
        <v>0</v>
      </c>
    </row>
    <row r="3" spans="1:14" s="7" customFormat="1" ht="21" customHeight="1" thickBot="1" x14ac:dyDescent="0.3">
      <c r="A3" s="100"/>
      <c r="B3" s="101"/>
      <c r="C3" s="355"/>
      <c r="D3" s="355"/>
      <c r="E3" s="355"/>
      <c r="F3" s="355"/>
      <c r="G3" s="355"/>
      <c r="H3" s="355"/>
      <c r="I3" s="355"/>
      <c r="J3" s="355"/>
      <c r="K3" s="355"/>
      <c r="L3" s="101"/>
      <c r="M3" s="101"/>
      <c r="N3" s="116"/>
    </row>
    <row r="4" spans="1:14" s="182" customFormat="1" ht="63.75" thickBot="1" x14ac:dyDescent="0.3">
      <c r="A4" s="287" t="s">
        <v>77</v>
      </c>
      <c r="B4" s="287" t="s">
        <v>36</v>
      </c>
      <c r="C4" s="287" t="s">
        <v>37</v>
      </c>
      <c r="D4" s="287" t="s">
        <v>38</v>
      </c>
      <c r="E4" s="287" t="s">
        <v>39</v>
      </c>
      <c r="F4" s="287" t="s">
        <v>679</v>
      </c>
      <c r="G4" s="287" t="s">
        <v>676</v>
      </c>
      <c r="H4" s="287" t="s">
        <v>60</v>
      </c>
      <c r="I4" s="287" t="s">
        <v>61</v>
      </c>
      <c r="J4" s="287" t="s">
        <v>680</v>
      </c>
      <c r="K4" s="287" t="s">
        <v>43</v>
      </c>
      <c r="L4" s="287" t="s">
        <v>44</v>
      </c>
      <c r="M4" s="287" t="s">
        <v>678</v>
      </c>
      <c r="N4" s="287" t="s">
        <v>45</v>
      </c>
    </row>
    <row r="5" spans="1:14" ht="24.95" customHeight="1" thickBot="1" x14ac:dyDescent="0.3">
      <c r="A5" s="435" t="str">
        <f>IF(ISBLANK(B5),"",ROW()-4)</f>
        <v/>
      </c>
      <c r="B5" s="444"/>
      <c r="C5" s="288"/>
      <c r="D5" s="289"/>
      <c r="E5" s="290"/>
      <c r="F5" s="290"/>
      <c r="G5" s="290"/>
      <c r="H5" s="290"/>
      <c r="I5" s="290"/>
      <c r="J5" s="290"/>
      <c r="K5" s="290"/>
      <c r="L5" s="290"/>
      <c r="M5" s="290"/>
      <c r="N5" s="415"/>
    </row>
    <row r="6" spans="1:14" ht="16.5" customHeight="1" thickBot="1" x14ac:dyDescent="0.3">
      <c r="A6" s="436"/>
      <c r="B6" s="430"/>
      <c r="C6" s="433" t="s">
        <v>681</v>
      </c>
      <c r="D6" s="433"/>
      <c r="E6" s="433"/>
      <c r="F6" s="433"/>
      <c r="G6" s="433"/>
      <c r="H6" s="433"/>
      <c r="I6" s="433"/>
      <c r="J6" s="433"/>
      <c r="K6" s="433"/>
      <c r="L6" s="433"/>
      <c r="M6" s="434"/>
      <c r="N6" s="418"/>
    </row>
    <row r="7" spans="1:14" ht="21.75" thickBot="1" x14ac:dyDescent="0.3">
      <c r="A7" s="439"/>
      <c r="B7" s="440"/>
      <c r="C7" s="282"/>
      <c r="D7" s="283"/>
      <c r="E7" s="283"/>
      <c r="F7" s="283"/>
      <c r="G7" s="282"/>
      <c r="H7" s="282"/>
      <c r="I7" s="282"/>
      <c r="J7" s="282"/>
      <c r="K7" s="283"/>
      <c r="L7" s="283"/>
      <c r="M7" s="283"/>
      <c r="N7" s="438"/>
    </row>
    <row r="8" spans="1:14" ht="24.95" customHeight="1" thickTop="1" thickBot="1" x14ac:dyDescent="0.3">
      <c r="A8" s="435" t="str">
        <f>IF(ISBLANK(B8),"",ROW()-6)</f>
        <v/>
      </c>
      <c r="B8" s="429"/>
      <c r="C8" s="28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432"/>
    </row>
    <row r="9" spans="1:14" ht="15.75" customHeight="1" thickBot="1" x14ac:dyDescent="0.3">
      <c r="A9" s="436"/>
      <c r="B9" s="430"/>
      <c r="C9" s="433" t="s">
        <v>681</v>
      </c>
      <c r="D9" s="433"/>
      <c r="E9" s="433"/>
      <c r="F9" s="433"/>
      <c r="G9" s="433"/>
      <c r="H9" s="433"/>
      <c r="I9" s="433"/>
      <c r="J9" s="433"/>
      <c r="K9" s="433"/>
      <c r="L9" s="433"/>
      <c r="M9" s="434"/>
      <c r="N9" s="418"/>
    </row>
    <row r="10" spans="1:14" ht="24.95" customHeight="1" thickBot="1" x14ac:dyDescent="0.3">
      <c r="A10" s="439"/>
      <c r="B10" s="440"/>
      <c r="C10" s="282"/>
      <c r="D10" s="283"/>
      <c r="E10" s="283"/>
      <c r="F10" s="283"/>
      <c r="G10" s="282"/>
      <c r="H10" s="282"/>
      <c r="I10" s="282"/>
      <c r="J10" s="282"/>
      <c r="K10" s="283"/>
      <c r="L10" s="283"/>
      <c r="M10" s="283"/>
      <c r="N10" s="438"/>
    </row>
    <row r="11" spans="1:14" ht="24.95" customHeight="1" thickTop="1" thickBot="1" x14ac:dyDescent="0.3">
      <c r="A11" s="435" t="str">
        <f>IF(ISBLANK(B11),"",ROW()-8)</f>
        <v/>
      </c>
      <c r="B11" s="429"/>
      <c r="C11" s="28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432"/>
    </row>
    <row r="12" spans="1:14" ht="15.75" customHeight="1" thickBot="1" x14ac:dyDescent="0.3">
      <c r="A12" s="436"/>
      <c r="B12" s="430"/>
      <c r="C12" s="433" t="s">
        <v>681</v>
      </c>
      <c r="D12" s="433"/>
      <c r="E12" s="433"/>
      <c r="F12" s="433"/>
      <c r="G12" s="433"/>
      <c r="H12" s="433"/>
      <c r="I12" s="433"/>
      <c r="J12" s="433"/>
      <c r="K12" s="433"/>
      <c r="L12" s="433"/>
      <c r="M12" s="434"/>
      <c r="N12" s="418"/>
    </row>
    <row r="13" spans="1:14" ht="24.95" customHeight="1" thickBot="1" x14ac:dyDescent="0.3">
      <c r="A13" s="439"/>
      <c r="B13" s="440"/>
      <c r="C13" s="282"/>
      <c r="D13" s="283"/>
      <c r="E13" s="283"/>
      <c r="F13" s="283"/>
      <c r="G13" s="282"/>
      <c r="H13" s="282"/>
      <c r="I13" s="282"/>
      <c r="J13" s="282"/>
      <c r="K13" s="283"/>
      <c r="L13" s="283"/>
      <c r="M13" s="283"/>
      <c r="N13" s="438"/>
    </row>
    <row r="14" spans="1:14" ht="24.95" customHeight="1" thickTop="1" thickBot="1" x14ac:dyDescent="0.3">
      <c r="A14" s="435" t="str">
        <f>IF(ISBLANK(B14),"",ROW()-10)</f>
        <v/>
      </c>
      <c r="B14" s="429"/>
      <c r="C14" s="281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432"/>
    </row>
    <row r="15" spans="1:14" ht="15.75" customHeight="1" thickBot="1" x14ac:dyDescent="0.3">
      <c r="A15" s="436"/>
      <c r="B15" s="430"/>
      <c r="C15" s="433" t="s">
        <v>681</v>
      </c>
      <c r="D15" s="433"/>
      <c r="E15" s="433"/>
      <c r="F15" s="433"/>
      <c r="G15" s="433"/>
      <c r="H15" s="433"/>
      <c r="I15" s="433"/>
      <c r="J15" s="433"/>
      <c r="K15" s="433"/>
      <c r="L15" s="433"/>
      <c r="M15" s="434"/>
      <c r="N15" s="418"/>
    </row>
    <row r="16" spans="1:14" ht="24.95" customHeight="1" thickBot="1" x14ac:dyDescent="0.3">
      <c r="A16" s="439"/>
      <c r="B16" s="440"/>
      <c r="C16" s="282"/>
      <c r="D16" s="283"/>
      <c r="E16" s="283"/>
      <c r="F16" s="283"/>
      <c r="G16" s="282"/>
      <c r="H16" s="282"/>
      <c r="I16" s="282"/>
      <c r="J16" s="282"/>
      <c r="K16" s="283"/>
      <c r="L16" s="283"/>
      <c r="M16" s="283"/>
      <c r="N16" s="438"/>
    </row>
    <row r="17" spans="1:14" ht="24.95" customHeight="1" thickTop="1" thickBot="1" x14ac:dyDescent="0.3">
      <c r="A17" s="435" t="str">
        <f>IF(ISBLANK(B17),"",ROW()-12)</f>
        <v/>
      </c>
      <c r="B17" s="429"/>
      <c r="C17" s="28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432"/>
    </row>
    <row r="18" spans="1:14" ht="15.75" customHeight="1" thickBot="1" x14ac:dyDescent="0.3">
      <c r="A18" s="436"/>
      <c r="B18" s="430"/>
      <c r="C18" s="433" t="s">
        <v>681</v>
      </c>
      <c r="D18" s="433"/>
      <c r="E18" s="433"/>
      <c r="F18" s="433"/>
      <c r="G18" s="433"/>
      <c r="H18" s="433"/>
      <c r="I18" s="433"/>
      <c r="J18" s="433"/>
      <c r="K18" s="433"/>
      <c r="L18" s="433"/>
      <c r="M18" s="434"/>
      <c r="N18" s="418"/>
    </row>
    <row r="19" spans="1:14" ht="24.95" customHeight="1" thickBot="1" x14ac:dyDescent="0.3">
      <c r="A19" s="439"/>
      <c r="B19" s="440"/>
      <c r="C19" s="282"/>
      <c r="D19" s="283"/>
      <c r="E19" s="283"/>
      <c r="F19" s="283"/>
      <c r="G19" s="282"/>
      <c r="H19" s="282"/>
      <c r="I19" s="282"/>
      <c r="J19" s="282"/>
      <c r="K19" s="283"/>
      <c r="L19" s="283"/>
      <c r="M19" s="283"/>
      <c r="N19" s="438"/>
    </row>
    <row r="20" spans="1:14" ht="22.5" thickTop="1" thickBot="1" x14ac:dyDescent="0.3">
      <c r="A20" s="435" t="str">
        <f>IF(ISBLANK(B20),"",ROW()-14)</f>
        <v/>
      </c>
      <c r="B20" s="429"/>
      <c r="C20" s="28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432"/>
    </row>
    <row r="21" spans="1:14" ht="15.75" customHeight="1" thickBot="1" x14ac:dyDescent="0.3">
      <c r="A21" s="436"/>
      <c r="B21" s="430"/>
      <c r="C21" s="433" t="s">
        <v>681</v>
      </c>
      <c r="D21" s="433"/>
      <c r="E21" s="433"/>
      <c r="F21" s="433"/>
      <c r="G21" s="433"/>
      <c r="H21" s="433"/>
      <c r="I21" s="433"/>
      <c r="J21" s="433"/>
      <c r="K21" s="433"/>
      <c r="L21" s="433"/>
      <c r="M21" s="434"/>
      <c r="N21" s="418"/>
    </row>
    <row r="22" spans="1:14" ht="24.95" customHeight="1" thickBot="1" x14ac:dyDescent="0.3">
      <c r="A22" s="439"/>
      <c r="B22" s="440"/>
      <c r="C22" s="282"/>
      <c r="D22" s="283"/>
      <c r="E22" s="283"/>
      <c r="F22" s="283"/>
      <c r="G22" s="282"/>
      <c r="H22" s="282"/>
      <c r="I22" s="282"/>
      <c r="J22" s="282"/>
      <c r="K22" s="283"/>
      <c r="L22" s="283"/>
      <c r="M22" s="283"/>
      <c r="N22" s="438"/>
    </row>
    <row r="23" spans="1:14" ht="22.5" thickTop="1" thickBot="1" x14ac:dyDescent="0.3">
      <c r="A23" s="435" t="str">
        <f>IF(ISBLANK(B23),"",ROW()-16)</f>
        <v/>
      </c>
      <c r="B23" s="429"/>
      <c r="C23" s="281"/>
      <c r="D23" s="201"/>
      <c r="E23" s="201"/>
      <c r="F23" s="201"/>
      <c r="G23" s="201"/>
      <c r="H23" s="201"/>
      <c r="I23" s="201"/>
      <c r="J23" s="201"/>
      <c r="K23" s="201"/>
      <c r="L23" s="201"/>
      <c r="M23" s="201"/>
      <c r="N23" s="432"/>
    </row>
    <row r="24" spans="1:14" ht="15.75" customHeight="1" thickBot="1" x14ac:dyDescent="0.3">
      <c r="A24" s="436"/>
      <c r="B24" s="430"/>
      <c r="C24" s="433" t="s">
        <v>681</v>
      </c>
      <c r="D24" s="433"/>
      <c r="E24" s="433"/>
      <c r="F24" s="433"/>
      <c r="G24" s="433"/>
      <c r="H24" s="433"/>
      <c r="I24" s="433"/>
      <c r="J24" s="433"/>
      <c r="K24" s="433"/>
      <c r="L24" s="433"/>
      <c r="M24" s="434"/>
      <c r="N24" s="418"/>
    </row>
    <row r="25" spans="1:14" ht="24.95" customHeight="1" thickBot="1" x14ac:dyDescent="0.3">
      <c r="A25" s="439"/>
      <c r="B25" s="440"/>
      <c r="C25" s="282"/>
      <c r="D25" s="283"/>
      <c r="E25" s="283"/>
      <c r="F25" s="283"/>
      <c r="G25" s="282"/>
      <c r="H25" s="282"/>
      <c r="I25" s="282"/>
      <c r="J25" s="282"/>
      <c r="K25" s="283"/>
      <c r="L25" s="283"/>
      <c r="M25" s="283"/>
      <c r="N25" s="438"/>
    </row>
    <row r="26" spans="1:14" ht="22.5" thickTop="1" thickBot="1" x14ac:dyDescent="0.3">
      <c r="A26" s="435" t="str">
        <f>IF(ISBLANK(B26),"",ROW()-18)</f>
        <v/>
      </c>
      <c r="B26" s="429"/>
      <c r="C26" s="28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432"/>
    </row>
    <row r="27" spans="1:14" ht="15.75" customHeight="1" thickBot="1" x14ac:dyDescent="0.3">
      <c r="A27" s="436"/>
      <c r="B27" s="430"/>
      <c r="C27" s="433" t="s">
        <v>681</v>
      </c>
      <c r="D27" s="433"/>
      <c r="E27" s="433"/>
      <c r="F27" s="433"/>
      <c r="G27" s="433"/>
      <c r="H27" s="433"/>
      <c r="I27" s="433"/>
      <c r="J27" s="433"/>
      <c r="K27" s="433"/>
      <c r="L27" s="433"/>
      <c r="M27" s="434"/>
      <c r="N27" s="418"/>
    </row>
    <row r="28" spans="1:14" ht="24.95" customHeight="1" thickBot="1" x14ac:dyDescent="0.3">
      <c r="A28" s="439"/>
      <c r="B28" s="440"/>
      <c r="C28" s="282"/>
      <c r="D28" s="283"/>
      <c r="E28" s="283"/>
      <c r="F28" s="283"/>
      <c r="G28" s="282"/>
      <c r="H28" s="282"/>
      <c r="I28" s="282"/>
      <c r="J28" s="282"/>
      <c r="K28" s="283"/>
      <c r="L28" s="283"/>
      <c r="M28" s="283"/>
      <c r="N28" s="438"/>
    </row>
    <row r="29" spans="1:14" ht="22.5" thickTop="1" thickBot="1" x14ac:dyDescent="0.3">
      <c r="A29" s="435" t="str">
        <f>IF(ISBLANK(B29),"",ROW()-20)</f>
        <v/>
      </c>
      <c r="B29" s="429"/>
      <c r="C29" s="28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432"/>
    </row>
    <row r="30" spans="1:14" ht="15.75" customHeight="1" thickBot="1" x14ac:dyDescent="0.3">
      <c r="A30" s="436"/>
      <c r="B30" s="430"/>
      <c r="C30" s="433" t="s">
        <v>681</v>
      </c>
      <c r="D30" s="433"/>
      <c r="E30" s="433"/>
      <c r="F30" s="433"/>
      <c r="G30" s="433"/>
      <c r="H30" s="433"/>
      <c r="I30" s="433"/>
      <c r="J30" s="433"/>
      <c r="K30" s="433"/>
      <c r="L30" s="433"/>
      <c r="M30" s="434"/>
      <c r="N30" s="418"/>
    </row>
    <row r="31" spans="1:14" ht="24.95" customHeight="1" thickBot="1" x14ac:dyDescent="0.3">
      <c r="A31" s="437"/>
      <c r="B31" s="431"/>
      <c r="C31" s="291"/>
      <c r="D31" s="292"/>
      <c r="E31" s="292"/>
      <c r="F31" s="292"/>
      <c r="G31" s="291"/>
      <c r="H31" s="291"/>
      <c r="I31" s="291"/>
      <c r="J31" s="291"/>
      <c r="K31" s="292"/>
      <c r="L31" s="292"/>
      <c r="M31" s="292"/>
      <c r="N31" s="421"/>
    </row>
    <row r="32" spans="1:14" ht="22.5" thickTop="1" thickBot="1" x14ac:dyDescent="0.3">
      <c r="A32" s="435" t="str">
        <f>IF(ISBLANK(B32),"",ROW()-20)</f>
        <v/>
      </c>
      <c r="B32" s="429"/>
      <c r="C32" s="28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432"/>
    </row>
    <row r="33" spans="1:14" ht="15.75" customHeight="1" thickBot="1" x14ac:dyDescent="0.3">
      <c r="A33" s="436"/>
      <c r="B33" s="430"/>
      <c r="C33" s="433" t="s">
        <v>681</v>
      </c>
      <c r="D33" s="433"/>
      <c r="E33" s="433"/>
      <c r="F33" s="433"/>
      <c r="G33" s="433"/>
      <c r="H33" s="433"/>
      <c r="I33" s="433"/>
      <c r="J33" s="433"/>
      <c r="K33" s="433"/>
      <c r="L33" s="433"/>
      <c r="M33" s="434"/>
      <c r="N33" s="418"/>
    </row>
    <row r="34" spans="1:14" ht="24.95" customHeight="1" thickBot="1" x14ac:dyDescent="0.3">
      <c r="A34" s="437"/>
      <c r="B34" s="431"/>
      <c r="C34" s="291"/>
      <c r="D34" s="292"/>
      <c r="E34" s="292"/>
      <c r="F34" s="292"/>
      <c r="G34" s="291"/>
      <c r="H34" s="291"/>
      <c r="I34" s="291"/>
      <c r="J34" s="291"/>
      <c r="K34" s="292"/>
      <c r="L34" s="292"/>
      <c r="M34" s="292"/>
      <c r="N34" s="421"/>
    </row>
    <row r="35" spans="1:14" ht="22.5" thickTop="1" thickBot="1" x14ac:dyDescent="0.3">
      <c r="A35" s="435" t="str">
        <f>IF(ISBLANK(B35),"",ROW()-20)</f>
        <v/>
      </c>
      <c r="B35" s="429"/>
      <c r="C35" s="28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432"/>
    </row>
    <row r="36" spans="1:14" ht="15.75" customHeight="1" thickBot="1" x14ac:dyDescent="0.3">
      <c r="A36" s="436"/>
      <c r="B36" s="430"/>
      <c r="C36" s="433" t="s">
        <v>681</v>
      </c>
      <c r="D36" s="433"/>
      <c r="E36" s="433"/>
      <c r="F36" s="433"/>
      <c r="G36" s="433"/>
      <c r="H36" s="433"/>
      <c r="I36" s="433"/>
      <c r="J36" s="433"/>
      <c r="K36" s="433"/>
      <c r="L36" s="433"/>
      <c r="M36" s="434"/>
      <c r="N36" s="418"/>
    </row>
    <row r="37" spans="1:14" ht="24.95" customHeight="1" thickBot="1" x14ac:dyDescent="0.3">
      <c r="A37" s="437"/>
      <c r="B37" s="431"/>
      <c r="C37" s="291"/>
      <c r="D37" s="292"/>
      <c r="E37" s="292"/>
      <c r="F37" s="292"/>
      <c r="G37" s="291"/>
      <c r="H37" s="291"/>
      <c r="I37" s="291"/>
      <c r="J37" s="291"/>
      <c r="K37" s="292"/>
      <c r="L37" s="292"/>
      <c r="M37" s="292"/>
      <c r="N37" s="421"/>
    </row>
    <row r="38" spans="1:14" ht="22.5" thickTop="1" thickBot="1" x14ac:dyDescent="0.3">
      <c r="A38" s="435" t="str">
        <f>IF(ISBLANK(B38),"",ROW()-20)</f>
        <v/>
      </c>
      <c r="B38" s="429"/>
      <c r="C38" s="28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432"/>
    </row>
    <row r="39" spans="1:14" ht="15.75" customHeight="1" thickBot="1" x14ac:dyDescent="0.3">
      <c r="A39" s="436"/>
      <c r="B39" s="430"/>
      <c r="C39" s="433" t="s">
        <v>681</v>
      </c>
      <c r="D39" s="433"/>
      <c r="E39" s="433"/>
      <c r="F39" s="433"/>
      <c r="G39" s="433"/>
      <c r="H39" s="433"/>
      <c r="I39" s="433"/>
      <c r="J39" s="433"/>
      <c r="K39" s="433"/>
      <c r="L39" s="433"/>
      <c r="M39" s="434"/>
      <c r="N39" s="418"/>
    </row>
    <row r="40" spans="1:14" ht="24.95" customHeight="1" thickBot="1" x14ac:dyDescent="0.3">
      <c r="A40" s="437"/>
      <c r="B40" s="431"/>
      <c r="C40" s="291"/>
      <c r="D40" s="292"/>
      <c r="E40" s="292"/>
      <c r="F40" s="292"/>
      <c r="G40" s="291"/>
      <c r="H40" s="291"/>
      <c r="I40" s="291"/>
      <c r="J40" s="291"/>
      <c r="K40" s="292"/>
      <c r="L40" s="292"/>
      <c r="M40" s="292"/>
      <c r="N40" s="421"/>
    </row>
    <row r="41" spans="1:14" ht="22.5" thickTop="1" thickBot="1" x14ac:dyDescent="0.3">
      <c r="A41" s="435" t="str">
        <f>IF(ISBLANK(B41),"",ROW()-20)</f>
        <v/>
      </c>
      <c r="B41" s="429"/>
      <c r="C41" s="28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432"/>
    </row>
    <row r="42" spans="1:14" ht="15.75" customHeight="1" thickBot="1" x14ac:dyDescent="0.3">
      <c r="A42" s="436"/>
      <c r="B42" s="430"/>
      <c r="C42" s="433" t="s">
        <v>681</v>
      </c>
      <c r="D42" s="433"/>
      <c r="E42" s="433"/>
      <c r="F42" s="433"/>
      <c r="G42" s="433"/>
      <c r="H42" s="433"/>
      <c r="I42" s="433"/>
      <c r="J42" s="433"/>
      <c r="K42" s="433"/>
      <c r="L42" s="433"/>
      <c r="M42" s="434"/>
      <c r="N42" s="418"/>
    </row>
    <row r="43" spans="1:14" ht="24.95" customHeight="1" thickBot="1" x14ac:dyDescent="0.3">
      <c r="A43" s="437"/>
      <c r="B43" s="431"/>
      <c r="C43" s="291"/>
      <c r="D43" s="292"/>
      <c r="E43" s="292"/>
      <c r="F43" s="292"/>
      <c r="G43" s="291"/>
      <c r="H43" s="291"/>
      <c r="I43" s="291"/>
      <c r="J43" s="291"/>
      <c r="K43" s="292"/>
      <c r="L43" s="292"/>
      <c r="M43" s="292"/>
      <c r="N43" s="421"/>
    </row>
    <row r="44" spans="1:14" ht="22.5" thickTop="1" thickBot="1" x14ac:dyDescent="0.3">
      <c r="A44" s="435" t="str">
        <f>IF(ISBLANK(B44),"",ROW()-20)</f>
        <v/>
      </c>
      <c r="B44" s="429"/>
      <c r="C44" s="28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432"/>
    </row>
    <row r="45" spans="1:14" ht="15.75" customHeight="1" thickBot="1" x14ac:dyDescent="0.3">
      <c r="A45" s="436"/>
      <c r="B45" s="430"/>
      <c r="C45" s="433" t="s">
        <v>681</v>
      </c>
      <c r="D45" s="433"/>
      <c r="E45" s="433"/>
      <c r="F45" s="433"/>
      <c r="G45" s="433"/>
      <c r="H45" s="433"/>
      <c r="I45" s="433"/>
      <c r="J45" s="433"/>
      <c r="K45" s="433"/>
      <c r="L45" s="433"/>
      <c r="M45" s="434"/>
      <c r="N45" s="418"/>
    </row>
    <row r="46" spans="1:14" ht="24.95" customHeight="1" thickBot="1" x14ac:dyDescent="0.3">
      <c r="A46" s="437"/>
      <c r="B46" s="431"/>
      <c r="C46" s="291"/>
      <c r="D46" s="292"/>
      <c r="E46" s="292"/>
      <c r="F46" s="292"/>
      <c r="G46" s="291"/>
      <c r="H46" s="291"/>
      <c r="I46" s="291"/>
      <c r="J46" s="291"/>
      <c r="K46" s="292"/>
      <c r="L46" s="292"/>
      <c r="M46" s="292"/>
      <c r="N46" s="421"/>
    </row>
    <row r="47" spans="1:14" ht="22.5" thickTop="1" thickBot="1" x14ac:dyDescent="0.3">
      <c r="A47" s="435" t="str">
        <f>IF(ISBLANK(B47),"",ROW()-20)</f>
        <v/>
      </c>
      <c r="B47" s="429"/>
      <c r="C47" s="28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432"/>
    </row>
    <row r="48" spans="1:14" ht="15.75" customHeight="1" thickBot="1" x14ac:dyDescent="0.3">
      <c r="A48" s="436"/>
      <c r="B48" s="430"/>
      <c r="C48" s="433" t="s">
        <v>681</v>
      </c>
      <c r="D48" s="433"/>
      <c r="E48" s="433"/>
      <c r="F48" s="433"/>
      <c r="G48" s="433"/>
      <c r="H48" s="433"/>
      <c r="I48" s="433"/>
      <c r="J48" s="433"/>
      <c r="K48" s="433"/>
      <c r="L48" s="433"/>
      <c r="M48" s="434"/>
      <c r="N48" s="418"/>
    </row>
    <row r="49" spans="1:14" ht="24.95" customHeight="1" thickBot="1" x14ac:dyDescent="0.3">
      <c r="A49" s="437"/>
      <c r="B49" s="431"/>
      <c r="C49" s="291"/>
      <c r="D49" s="292"/>
      <c r="E49" s="292"/>
      <c r="F49" s="292"/>
      <c r="G49" s="291"/>
      <c r="H49" s="291"/>
      <c r="I49" s="291"/>
      <c r="J49" s="291"/>
      <c r="K49" s="292"/>
      <c r="L49" s="292"/>
      <c r="M49" s="292"/>
      <c r="N49" s="421"/>
    </row>
    <row r="50" spans="1:14" ht="22.5" thickTop="1" thickBot="1" x14ac:dyDescent="0.3">
      <c r="A50" s="435" t="str">
        <f>IF(ISBLANK(B50),"",ROW()-20)</f>
        <v/>
      </c>
      <c r="B50" s="429"/>
      <c r="C50" s="28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432"/>
    </row>
    <row r="51" spans="1:14" ht="15.75" customHeight="1" thickBot="1" x14ac:dyDescent="0.3">
      <c r="A51" s="436"/>
      <c r="B51" s="430"/>
      <c r="C51" s="433" t="s">
        <v>681</v>
      </c>
      <c r="D51" s="433"/>
      <c r="E51" s="433"/>
      <c r="F51" s="433"/>
      <c r="G51" s="433"/>
      <c r="H51" s="433"/>
      <c r="I51" s="433"/>
      <c r="J51" s="433"/>
      <c r="K51" s="433"/>
      <c r="L51" s="433"/>
      <c r="M51" s="434"/>
      <c r="N51" s="418"/>
    </row>
    <row r="52" spans="1:14" ht="24.95" customHeight="1" thickBot="1" x14ac:dyDescent="0.3">
      <c r="A52" s="437"/>
      <c r="B52" s="431"/>
      <c r="C52" s="291"/>
      <c r="D52" s="292"/>
      <c r="E52" s="292"/>
      <c r="F52" s="292"/>
      <c r="G52" s="291"/>
      <c r="H52" s="291"/>
      <c r="I52" s="291"/>
      <c r="J52" s="291"/>
      <c r="K52" s="292"/>
      <c r="L52" s="292"/>
      <c r="M52" s="292"/>
      <c r="N52" s="421"/>
    </row>
    <row r="53" spans="1:14" x14ac:dyDescent="0.25">
      <c r="A53" s="284"/>
      <c r="N53" s="285"/>
    </row>
    <row r="54" spans="1:14" ht="19.5" thickBot="1" x14ac:dyDescent="0.3">
      <c r="A54" s="286"/>
      <c r="N54" s="285"/>
    </row>
    <row r="55" spans="1:14" ht="24" thickBot="1" x14ac:dyDescent="0.3">
      <c r="A55" s="441" t="s">
        <v>69</v>
      </c>
      <c r="B55" s="442"/>
      <c r="C55" s="442"/>
      <c r="D55" s="442"/>
      <c r="E55" s="442"/>
      <c r="F55" s="442"/>
      <c r="G55" s="442"/>
      <c r="H55" s="442"/>
      <c r="I55" s="442"/>
      <c r="J55" s="442"/>
      <c r="K55" s="442"/>
      <c r="L55" s="442"/>
      <c r="M55" s="442"/>
      <c r="N55" s="443"/>
    </row>
    <row r="56" spans="1:14" ht="24.95" customHeight="1" x14ac:dyDescent="0.25">
      <c r="A56" s="179"/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1"/>
    </row>
    <row r="57" spans="1:14" ht="15" customHeight="1" x14ac:dyDescent="0.25">
      <c r="A57" s="173"/>
      <c r="B57" s="174"/>
      <c r="C57" s="174"/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5"/>
    </row>
    <row r="58" spans="1:14" ht="15" customHeight="1" x14ac:dyDescent="0.25">
      <c r="A58" s="173"/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5"/>
    </row>
    <row r="59" spans="1:14" ht="15" customHeight="1" x14ac:dyDescent="0.25">
      <c r="A59" s="173"/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5"/>
    </row>
    <row r="60" spans="1:14" ht="15" customHeight="1" x14ac:dyDescent="0.25">
      <c r="A60" s="173"/>
      <c r="B60" s="174"/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5"/>
    </row>
    <row r="61" spans="1:14" ht="15" customHeight="1" x14ac:dyDescent="0.25">
      <c r="A61" s="173"/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5"/>
    </row>
    <row r="62" spans="1:14" ht="15" customHeight="1" x14ac:dyDescent="0.25">
      <c r="A62" s="173"/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5"/>
    </row>
    <row r="63" spans="1:14" ht="15" customHeight="1" x14ac:dyDescent="0.25">
      <c r="A63" s="173"/>
      <c r="B63" s="174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5"/>
    </row>
    <row r="64" spans="1:14" ht="15" customHeight="1" x14ac:dyDescent="0.25">
      <c r="A64" s="173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5"/>
    </row>
    <row r="65" spans="1:14" ht="15" customHeight="1" x14ac:dyDescent="0.25">
      <c r="A65" s="173"/>
      <c r="B65" s="174"/>
      <c r="C65" s="174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5"/>
    </row>
    <row r="66" spans="1:14" ht="15" customHeight="1" x14ac:dyDescent="0.25">
      <c r="A66" s="173"/>
      <c r="B66" s="174"/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5"/>
    </row>
    <row r="67" spans="1:14" ht="15" customHeight="1" x14ac:dyDescent="0.25">
      <c r="A67" s="173"/>
      <c r="B67" s="174"/>
      <c r="C67" s="174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5"/>
    </row>
    <row r="68" spans="1:14" ht="15" customHeight="1" x14ac:dyDescent="0.25">
      <c r="A68" s="173"/>
      <c r="B68" s="174"/>
      <c r="C68" s="174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5"/>
    </row>
    <row r="69" spans="1:14" ht="15" customHeight="1" x14ac:dyDescent="0.25">
      <c r="A69" s="173"/>
      <c r="B69" s="174"/>
      <c r="C69" s="174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175"/>
    </row>
    <row r="70" spans="1:14" ht="15" customHeight="1" x14ac:dyDescent="0.25">
      <c r="A70" s="173"/>
      <c r="B70" s="174"/>
      <c r="C70" s="174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175"/>
    </row>
    <row r="71" spans="1:14" ht="15" customHeight="1" x14ac:dyDescent="0.25">
      <c r="A71" s="173"/>
      <c r="B71" s="174"/>
      <c r="C71" s="174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175"/>
    </row>
    <row r="72" spans="1:14" ht="15" customHeight="1" x14ac:dyDescent="0.25">
      <c r="A72" s="173"/>
      <c r="B72" s="174"/>
      <c r="C72" s="174"/>
      <c r="D72" s="174"/>
      <c r="E72" s="174"/>
      <c r="F72" s="174"/>
      <c r="G72" s="174"/>
      <c r="H72" s="174"/>
      <c r="I72" s="174"/>
      <c r="J72" s="174"/>
      <c r="K72" s="174"/>
      <c r="L72" s="174"/>
      <c r="M72" s="174"/>
      <c r="N72" s="175"/>
    </row>
    <row r="73" spans="1:14" ht="15" customHeight="1" x14ac:dyDescent="0.25">
      <c r="A73" s="173"/>
      <c r="B73" s="174"/>
      <c r="C73" s="174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5"/>
    </row>
    <row r="74" spans="1:14" ht="15" customHeight="1" x14ac:dyDescent="0.25">
      <c r="A74" s="173"/>
      <c r="B74" s="174"/>
      <c r="C74" s="174"/>
      <c r="D74" s="174"/>
      <c r="E74" s="174"/>
      <c r="F74" s="174"/>
      <c r="G74" s="174"/>
      <c r="H74" s="174"/>
      <c r="I74" s="174"/>
      <c r="J74" s="174"/>
      <c r="K74" s="174"/>
      <c r="L74" s="174"/>
      <c r="M74" s="174"/>
      <c r="N74" s="175"/>
    </row>
    <row r="75" spans="1:14" ht="15" customHeight="1" x14ac:dyDescent="0.25">
      <c r="A75" s="173"/>
      <c r="B75" s="174"/>
      <c r="C75" s="174"/>
      <c r="D75" s="174"/>
      <c r="E75" s="174"/>
      <c r="F75" s="174"/>
      <c r="G75" s="174"/>
      <c r="H75" s="174"/>
      <c r="I75" s="174"/>
      <c r="J75" s="174"/>
      <c r="K75" s="174"/>
      <c r="L75" s="174"/>
      <c r="M75" s="174"/>
      <c r="N75" s="175"/>
    </row>
    <row r="76" spans="1:14" ht="15" customHeight="1" x14ac:dyDescent="0.25">
      <c r="A76" s="173"/>
      <c r="B76" s="174"/>
      <c r="C76" s="174"/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5"/>
    </row>
    <row r="77" spans="1:14" ht="15" customHeight="1" x14ac:dyDescent="0.25">
      <c r="A77" s="173"/>
      <c r="B77" s="174"/>
      <c r="C77" s="174"/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5"/>
    </row>
    <row r="78" spans="1:14" ht="15" customHeight="1" x14ac:dyDescent="0.25">
      <c r="A78" s="173"/>
      <c r="B78" s="174"/>
      <c r="C78" s="174"/>
      <c r="D78" s="174"/>
      <c r="E78" s="174"/>
      <c r="F78" s="174"/>
      <c r="G78" s="174"/>
      <c r="H78" s="174"/>
      <c r="I78" s="174"/>
      <c r="J78" s="174"/>
      <c r="K78" s="174"/>
      <c r="L78" s="174"/>
      <c r="M78" s="174"/>
      <c r="N78" s="175"/>
    </row>
    <row r="79" spans="1:14" ht="15" customHeight="1" x14ac:dyDescent="0.25">
      <c r="A79" s="173"/>
      <c r="B79" s="174"/>
      <c r="C79" s="174"/>
      <c r="D79" s="174"/>
      <c r="E79" s="174"/>
      <c r="F79" s="174"/>
      <c r="G79" s="174"/>
      <c r="H79" s="174"/>
      <c r="I79" s="174"/>
      <c r="J79" s="174"/>
      <c r="K79" s="174"/>
      <c r="L79" s="174"/>
      <c r="M79" s="174"/>
      <c r="N79" s="175"/>
    </row>
    <row r="80" spans="1:14" ht="15" customHeight="1" x14ac:dyDescent="0.25">
      <c r="A80" s="173"/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M80" s="174"/>
      <c r="N80" s="175"/>
    </row>
    <row r="81" spans="1:14" ht="15" customHeight="1" x14ac:dyDescent="0.25">
      <c r="A81" s="173"/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5"/>
    </row>
    <row r="82" spans="1:14" ht="15" customHeight="1" thickBot="1" x14ac:dyDescent="0.3">
      <c r="A82" s="176"/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8"/>
    </row>
    <row r="83" spans="1:14" ht="15" customHeight="1" x14ac:dyDescent="0.25">
      <c r="A83" s="173"/>
      <c r="B83" s="174"/>
      <c r="C83" s="174"/>
      <c r="D83" s="174"/>
      <c r="E83" s="174"/>
      <c r="F83" s="174"/>
      <c r="G83" s="174"/>
      <c r="H83" s="174"/>
      <c r="I83" s="174"/>
      <c r="J83" s="174"/>
      <c r="K83" s="174"/>
      <c r="L83" s="174"/>
      <c r="M83" s="174"/>
      <c r="N83" s="175"/>
    </row>
    <row r="84" spans="1:14" ht="15" customHeight="1" x14ac:dyDescent="0.25">
      <c r="A84" s="173"/>
      <c r="B84" s="174"/>
      <c r="C84" s="174"/>
      <c r="D84" s="174"/>
      <c r="E84" s="174"/>
      <c r="F84" s="174"/>
      <c r="G84" s="174"/>
      <c r="H84" s="174"/>
      <c r="I84" s="174"/>
      <c r="J84" s="174"/>
      <c r="K84" s="174"/>
      <c r="L84" s="174"/>
      <c r="M84" s="174"/>
      <c r="N84" s="175"/>
    </row>
    <row r="85" spans="1:14" ht="15" customHeight="1" x14ac:dyDescent="0.25">
      <c r="A85" s="173"/>
      <c r="B85" s="174"/>
      <c r="C85" s="174"/>
      <c r="D85" s="174"/>
      <c r="E85" s="174"/>
      <c r="F85" s="174"/>
      <c r="G85" s="174"/>
      <c r="H85" s="174"/>
      <c r="I85" s="174"/>
      <c r="J85" s="174"/>
      <c r="K85" s="174"/>
      <c r="L85" s="174"/>
      <c r="M85" s="174"/>
      <c r="N85" s="175"/>
    </row>
    <row r="86" spans="1:14" ht="15" customHeight="1" x14ac:dyDescent="0.25">
      <c r="A86" s="173"/>
      <c r="B86" s="174"/>
      <c r="C86" s="174"/>
      <c r="D86" s="174"/>
      <c r="E86" s="174"/>
      <c r="F86" s="174"/>
      <c r="G86" s="174"/>
      <c r="H86" s="174"/>
      <c r="I86" s="174"/>
      <c r="J86" s="174"/>
      <c r="K86" s="174"/>
      <c r="L86" s="174"/>
      <c r="M86" s="174"/>
      <c r="N86" s="175"/>
    </row>
    <row r="87" spans="1:14" ht="15" customHeight="1" x14ac:dyDescent="0.25">
      <c r="A87" s="173"/>
      <c r="B87" s="174"/>
      <c r="C87" s="174"/>
      <c r="D87" s="174"/>
      <c r="E87" s="174"/>
      <c r="F87" s="174"/>
      <c r="G87" s="174"/>
      <c r="H87" s="174"/>
      <c r="I87" s="174"/>
      <c r="J87" s="174"/>
      <c r="K87" s="174"/>
      <c r="L87" s="174"/>
      <c r="M87" s="174"/>
      <c r="N87" s="175"/>
    </row>
    <row r="88" spans="1:14" ht="15" customHeight="1" x14ac:dyDescent="0.25">
      <c r="A88" s="173"/>
      <c r="B88" s="174"/>
      <c r="C88" s="174"/>
      <c r="D88" s="174"/>
      <c r="E88" s="174"/>
      <c r="F88" s="174"/>
      <c r="G88" s="174"/>
      <c r="H88" s="174"/>
      <c r="I88" s="174"/>
      <c r="J88" s="174"/>
      <c r="K88" s="174"/>
      <c r="L88" s="174"/>
      <c r="M88" s="174"/>
      <c r="N88" s="175"/>
    </row>
    <row r="89" spans="1:14" ht="15" customHeight="1" x14ac:dyDescent="0.25">
      <c r="A89" s="173"/>
      <c r="B89" s="174"/>
      <c r="C89" s="174"/>
      <c r="D89" s="174"/>
      <c r="E89" s="174"/>
      <c r="F89" s="174"/>
      <c r="G89" s="174"/>
      <c r="H89" s="174"/>
      <c r="I89" s="174"/>
      <c r="J89" s="174"/>
      <c r="K89" s="174"/>
      <c r="L89" s="174"/>
      <c r="M89" s="174"/>
      <c r="N89" s="175"/>
    </row>
    <row r="90" spans="1:14" ht="15" customHeight="1" x14ac:dyDescent="0.25">
      <c r="A90" s="173"/>
      <c r="B90" s="174"/>
      <c r="C90" s="174"/>
      <c r="D90" s="174"/>
      <c r="E90" s="174"/>
      <c r="F90" s="174"/>
      <c r="G90" s="174"/>
      <c r="H90" s="174"/>
      <c r="I90" s="174"/>
      <c r="J90" s="174"/>
      <c r="K90" s="174"/>
      <c r="L90" s="174"/>
      <c r="M90" s="174"/>
      <c r="N90" s="175"/>
    </row>
    <row r="91" spans="1:14" ht="15" customHeight="1" x14ac:dyDescent="0.25">
      <c r="A91" s="173"/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5"/>
    </row>
    <row r="92" spans="1:14" ht="15" customHeight="1" x14ac:dyDescent="0.25">
      <c r="A92" s="173"/>
      <c r="B92" s="174"/>
      <c r="C92" s="174"/>
      <c r="D92" s="174"/>
      <c r="E92" s="174"/>
      <c r="F92" s="174"/>
      <c r="G92" s="174"/>
      <c r="H92" s="174"/>
      <c r="I92" s="174"/>
      <c r="J92" s="174"/>
      <c r="K92" s="174"/>
      <c r="L92" s="174"/>
      <c r="M92" s="174"/>
      <c r="N92" s="175"/>
    </row>
    <row r="93" spans="1:14" ht="15" customHeight="1" x14ac:dyDescent="0.25">
      <c r="A93" s="173"/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5"/>
    </row>
    <row r="94" spans="1:14" ht="15" customHeight="1" x14ac:dyDescent="0.25">
      <c r="A94" s="173"/>
      <c r="B94" s="174"/>
      <c r="C94" s="174"/>
      <c r="D94" s="174"/>
      <c r="E94" s="174"/>
      <c r="F94" s="174"/>
      <c r="G94" s="174"/>
      <c r="H94" s="174"/>
      <c r="I94" s="174"/>
      <c r="J94" s="174"/>
      <c r="K94" s="174"/>
      <c r="L94" s="174"/>
      <c r="M94" s="174"/>
      <c r="N94" s="175"/>
    </row>
    <row r="95" spans="1:14" ht="15" customHeight="1" x14ac:dyDescent="0.25">
      <c r="A95" s="173"/>
      <c r="B95" s="174"/>
      <c r="C95" s="174"/>
      <c r="D95" s="174"/>
      <c r="E95" s="174"/>
      <c r="F95" s="174"/>
      <c r="G95" s="174"/>
      <c r="H95" s="174"/>
      <c r="I95" s="174"/>
      <c r="J95" s="174"/>
      <c r="K95" s="174"/>
      <c r="L95" s="174"/>
      <c r="M95" s="174"/>
      <c r="N95" s="175"/>
    </row>
    <row r="96" spans="1:14" ht="15" customHeight="1" x14ac:dyDescent="0.25">
      <c r="A96" s="173"/>
      <c r="B96" s="174"/>
      <c r="C96" s="174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5"/>
    </row>
    <row r="97" spans="1:14" ht="15" customHeight="1" x14ac:dyDescent="0.25">
      <c r="A97" s="173"/>
      <c r="B97" s="174"/>
      <c r="C97" s="174"/>
      <c r="D97" s="174"/>
      <c r="E97" s="174"/>
      <c r="F97" s="174"/>
      <c r="G97" s="174"/>
      <c r="H97" s="174"/>
      <c r="I97" s="174"/>
      <c r="J97" s="174"/>
      <c r="K97" s="174"/>
      <c r="L97" s="174"/>
      <c r="M97" s="174"/>
      <c r="N97" s="175"/>
    </row>
    <row r="98" spans="1:14" ht="15" customHeight="1" x14ac:dyDescent="0.25">
      <c r="A98" s="173"/>
      <c r="B98" s="174"/>
      <c r="C98" s="174"/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5"/>
    </row>
    <row r="99" spans="1:14" ht="15" customHeight="1" x14ac:dyDescent="0.25">
      <c r="A99" s="173"/>
      <c r="B99" s="174"/>
      <c r="C99" s="174"/>
      <c r="D99" s="174"/>
      <c r="E99" s="174"/>
      <c r="F99" s="174"/>
      <c r="G99" s="174"/>
      <c r="H99" s="174"/>
      <c r="I99" s="174"/>
      <c r="J99" s="174"/>
      <c r="K99" s="174"/>
      <c r="L99" s="174"/>
      <c r="M99" s="174"/>
      <c r="N99" s="175"/>
    </row>
    <row r="100" spans="1:14" ht="15" customHeight="1" x14ac:dyDescent="0.25">
      <c r="A100" s="173"/>
      <c r="B100" s="174"/>
      <c r="C100" s="174"/>
      <c r="D100" s="174"/>
      <c r="E100" s="174"/>
      <c r="F100" s="174"/>
      <c r="G100" s="174"/>
      <c r="H100" s="174"/>
      <c r="I100" s="174"/>
      <c r="J100" s="174"/>
      <c r="K100" s="174"/>
      <c r="L100" s="174"/>
      <c r="M100" s="174"/>
      <c r="N100" s="175"/>
    </row>
    <row r="101" spans="1:14" ht="15" customHeight="1" x14ac:dyDescent="0.25">
      <c r="A101" s="173"/>
      <c r="B101" s="174"/>
      <c r="C101" s="174"/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5"/>
    </row>
    <row r="102" spans="1:14" ht="15" customHeight="1" x14ac:dyDescent="0.25">
      <c r="A102" s="173"/>
      <c r="B102" s="174"/>
      <c r="C102" s="174"/>
      <c r="D102" s="174"/>
      <c r="E102" s="174"/>
      <c r="F102" s="174"/>
      <c r="G102" s="174"/>
      <c r="H102" s="174"/>
      <c r="I102" s="174"/>
      <c r="J102" s="174"/>
      <c r="K102" s="174"/>
      <c r="L102" s="174"/>
      <c r="M102" s="174"/>
      <c r="N102" s="175"/>
    </row>
    <row r="103" spans="1:14" ht="15" customHeight="1" x14ac:dyDescent="0.25">
      <c r="A103" s="173"/>
      <c r="B103" s="174"/>
      <c r="C103" s="174"/>
      <c r="D103" s="174"/>
      <c r="E103" s="174"/>
      <c r="F103" s="174"/>
      <c r="G103" s="174"/>
      <c r="H103" s="174"/>
      <c r="I103" s="174"/>
      <c r="J103" s="174"/>
      <c r="K103" s="174"/>
      <c r="L103" s="174"/>
      <c r="M103" s="174"/>
      <c r="N103" s="175"/>
    </row>
    <row r="104" spans="1:14" ht="15" customHeight="1" x14ac:dyDescent="0.25">
      <c r="A104" s="173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75"/>
    </row>
    <row r="105" spans="1:14" ht="15" customHeight="1" x14ac:dyDescent="0.25">
      <c r="A105" s="173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75"/>
    </row>
    <row r="106" spans="1:14" ht="15.75" customHeight="1" thickBot="1" x14ac:dyDescent="0.3">
      <c r="A106" s="176"/>
      <c r="B106" s="177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8"/>
    </row>
  </sheetData>
  <sheetProtection insertRows="0" insertHyperlinks="0"/>
  <dataConsolidate/>
  <mergeCells count="66">
    <mergeCell ref="A55:N55"/>
    <mergeCell ref="C24:M24"/>
    <mergeCell ref="C1:K3"/>
    <mergeCell ref="A8:A10"/>
    <mergeCell ref="A5:A7"/>
    <mergeCell ref="A11:A13"/>
    <mergeCell ref="A14:A16"/>
    <mergeCell ref="B5:B7"/>
    <mergeCell ref="C6:M6"/>
    <mergeCell ref="C9:M9"/>
    <mergeCell ref="C12:M12"/>
    <mergeCell ref="C15:M15"/>
    <mergeCell ref="B8:B10"/>
    <mergeCell ref="B14:B16"/>
    <mergeCell ref="B11:B13"/>
    <mergeCell ref="A17:A19"/>
    <mergeCell ref="C18:M18"/>
    <mergeCell ref="B17:B19"/>
    <mergeCell ref="N5:N7"/>
    <mergeCell ref="N8:N10"/>
    <mergeCell ref="N11:N13"/>
    <mergeCell ref="N14:N16"/>
    <mergeCell ref="N17:N19"/>
    <mergeCell ref="N50:N52"/>
    <mergeCell ref="N26:N28"/>
    <mergeCell ref="N23:N25"/>
    <mergeCell ref="N20:N22"/>
    <mergeCell ref="A26:A28"/>
    <mergeCell ref="B26:B28"/>
    <mergeCell ref="C27:M27"/>
    <mergeCell ref="A50:A52"/>
    <mergeCell ref="B50:B52"/>
    <mergeCell ref="C51:M51"/>
    <mergeCell ref="A20:A22"/>
    <mergeCell ref="B20:B22"/>
    <mergeCell ref="C21:M21"/>
    <mergeCell ref="A23:A25"/>
    <mergeCell ref="B23:B25"/>
    <mergeCell ref="A29:A31"/>
    <mergeCell ref="B29:B31"/>
    <mergeCell ref="N29:N31"/>
    <mergeCell ref="C30:M30"/>
    <mergeCell ref="A47:A49"/>
    <mergeCell ref="B47:B49"/>
    <mergeCell ref="N47:N49"/>
    <mergeCell ref="C48:M48"/>
    <mergeCell ref="A44:A46"/>
    <mergeCell ref="B44:B46"/>
    <mergeCell ref="N44:N46"/>
    <mergeCell ref="C45:M45"/>
    <mergeCell ref="A41:A43"/>
    <mergeCell ref="B41:B43"/>
    <mergeCell ref="N41:N43"/>
    <mergeCell ref="C42:M42"/>
    <mergeCell ref="A32:A34"/>
    <mergeCell ref="B32:B34"/>
    <mergeCell ref="N32:N34"/>
    <mergeCell ref="C33:M33"/>
    <mergeCell ref="A38:A40"/>
    <mergeCell ref="B38:B40"/>
    <mergeCell ref="N38:N40"/>
    <mergeCell ref="C39:M39"/>
    <mergeCell ref="A35:A37"/>
    <mergeCell ref="B35:B37"/>
    <mergeCell ref="N35:N37"/>
    <mergeCell ref="C36:M36"/>
  </mergeCells>
  <dataValidations xWindow="544" yWindow="659" count="13">
    <dataValidation type="custom" allowBlank="1" showInputMessage="1" showErrorMessage="1" errorTitle="CAN NOT EDIT" error="You can not edit his cell" sqref="A1:N4 A54:A55 C12:M12 C51:M51 C27:M27 C24:M24 C21:M21 C18:M18 C15:M15 C9:M9 C6:M6 C30:M30 C48:M48 C45:M45 C42:M42 C39:M39 C36:M36 C33:M33" xr:uid="{BE4FBF5D-FDB3-410C-BC1F-7D519C186A46}">
      <formula1>LEN(A1)=""</formula1>
    </dataValidation>
    <dataValidation allowBlank="1" showInputMessage="1" showErrorMessage="1" promptTitle="Enter Color for Handle" sqref="K7:M7 L25:M25 L52:M52 L10:M10 L13:M13 L16:M16 L19:M19 L22:M22 L28:M28 L49:M49 L46:M46 L43:M43 L40:M40 L37:M37 L31:M31 L34:M34" xr:uid="{739DED03-65BD-4FF0-A7BE-C235902173BD}"/>
    <dataValidation allowBlank="1" showInputMessage="1" showErrorMessage="1" promptTitle="Please enter Floor#" prompt="Enter floor# for this line item." sqref="C5 C8 C11 C14 C17 C20 C23 C26 C50 C29 C47 C44 C41 C38 C35 C32" xr:uid="{75983CD3-4582-4255-8CDA-0EE4B57A1022}"/>
    <dataValidation allowBlank="1" showInputMessage="1" showErrorMessage="1" promptTitle="Please enter Tag#" prompt="Enter Tag# for this line item." sqref="D5 D8 D11 D14 D17 D20 D23 D26 D50 D29 D47 D44 D41 D38 D35 D32" xr:uid="{0F30FD0E-F244-49A5-A837-DB6FDE4DA896}"/>
    <dataValidation allowBlank="1" showInputMessage="1" showErrorMessage="1" promptTitle="Enter Opening Width" prompt="Use the illustration below to enter opening width." sqref="H5 H8 H11 H14 H17 H20 H23 H26 H50 H29 H47 H44 H41 H38 H35 H32" xr:uid="{C7A4F73D-3292-4D74-9E4E-83E4E872619E}"/>
    <dataValidation allowBlank="1" showInputMessage="1" showErrorMessage="1" promptTitle="Enter Opening Height" prompt="Use the illustration below to enter opening height." sqref="I5 I8 I11 I14 I17 I20 I23 I26 I50 I29 I47 I44 I41 I38 I35 I32" xr:uid="{5B97083E-FA0E-4B43-8233-1AC67B230D62}"/>
    <dataValidation allowBlank="1" showInputMessage="1" showErrorMessage="1" promptTitle="Enter Quantity" prompt="Please enter the quantity required for this line item." sqref="E50 E5 E8 E11 E14 E17 E20 E23 E26 E29 E47 E44 E41 E38 E35 E32" xr:uid="{1E00304A-475D-4F3A-B0B8-2FF60783B7B0}"/>
    <dataValidation allowBlank="1" showInputMessage="1" showErrorMessage="1" promptTitle="Reference Drawing" prompt="Please provide the reference drawing detail in the box below." sqref="J5 J8 J11 J14 J17 J20 J23 J26 J50 J29 J47 J44 J41 J38 J35 J32" xr:uid="{AAD0DF2C-6F03-436D-837F-FBB91D3BDABE}"/>
    <dataValidation allowBlank="1" showInputMessage="1" showErrorMessage="1" promptTitle="Enter Exterior Colour" prompt="Please enter exterior colour if applicable." sqref="K5 K8 K11 K14 K17 K20 K23 K26 K50 K29 K47 K44 K41 K38 K35 K32" xr:uid="{DD1C9515-19FB-4294-AA3C-940A38221BC7}"/>
    <dataValidation allowBlank="1" showInputMessage="1" showErrorMessage="1" promptTitle="Enter Interior colour" prompt="Please enter the interior colour if applicable." sqref="L5 L8 L11 L14 L17 L20 L23 L26 L50 L29 L47 L44 L41 L38 L35 L32" xr:uid="{25CB36CF-A7CE-441C-BDE4-217C61147EDD}"/>
    <dataValidation allowBlank="1" showInputMessage="1" showErrorMessage="1" promptTitle="Enter notes or comments" prompt="Mention Reason or Use this field to enter details which can be helpful for the service team to process this SR." sqref="N5 N8 N11 N14 N17" xr:uid="{4F475C44-3C46-4CAD-BAB9-2312A3FD1B2B}"/>
    <dataValidation type="custom" allowBlank="1" showInputMessage="1" showErrorMessage="1" error="Start Entering &quot;JOB CODE&quot;" prompt="Do not input. Start entering the Job code." sqref="A5:A52" xr:uid="{44B46E37-FB96-46D9-B473-72058B0FC53C}">
      <formula1>LEN(A5)=""</formula1>
    </dataValidation>
    <dataValidation allowBlank="1" showInputMessage="1" showErrorMessage="1" promptTitle="Please enter Job Code" prompt="Enter 3 letter parent or child code based on the colour that is needed." sqref="B5:B52" xr:uid="{0BAA26F3-0DA3-4570-AB3F-EEDA1666A1DB}"/>
  </dataValidations>
  <printOptions horizontalCentered="1"/>
  <pageMargins left="0" right="0" top="0" bottom="0.39370078740157483" header="0" footer="0"/>
  <pageSetup scale="35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544" yWindow="659" count="8">
        <x14:dataValidation type="list" allowBlank="1" showInputMessage="1" showErrorMessage="1" promptTitle="SELECT SILL CONFIGURATION" prompt="ADA_x000a_NON-ADA_x000a_EXTENDED ADA" xr:uid="{C0B7DA1E-A561-4B13-A195-1F821793CA67}">
          <x14:formula1>
            <xm:f>Service!$W$13:$W$15</xm:f>
          </x14:formula1>
          <xm:sqref>D25 D10 D52 D7 D13 D16 D19 D22 D28 D49 D46 D43 D40 D37 D31 D34</xm:sqref>
        </x14:dataValidation>
        <x14:dataValidation type="list" allowBlank="1" showInputMessage="1" showErrorMessage="1" promptTitle="KICKPLATE?" prompt="WITH KICKPLATE_x000a_WITHOUT KICKPLATE" xr:uid="{22D679A3-3D7F-48B1-8DA1-03827F1F2A2B}">
          <x14:formula1>
            <xm:f>Service!$Y$23:$Y$24</xm:f>
          </x14:formula1>
          <xm:sqref>F25 F52 F22 F19 F16 F13 F7 F10 F28 F49 F46 F43 F40 F37 F31 F34</xm:sqref>
        </x14:dataValidation>
        <x14:dataValidation type="list" allowBlank="1" showInputMessage="1" showErrorMessage="1" promptTitle="LOCKING HARDWARE?" prompt="WITH LOCKING HARDWARE_x000a_WITHOUT LOCKING HARDWARE" xr:uid="{112CF574-5422-42B9-B798-2CC02EE96A0A}">
          <x14:formula1>
            <xm:f>Service!$AD$19:$AD$21</xm:f>
          </x14:formula1>
          <xm:sqref>G7 G10 G13 G16 G19 G22 G25 G52 G28 G49 G46 G43 G40 G37 G31 G34</xm:sqref>
        </x14:dataValidation>
        <x14:dataValidation type="list" allowBlank="1" showInputMessage="1" showErrorMessage="1" promptTitle="Select Door Type required" prompt="Please select door type from the available options." xr:uid="{C2532612-8A4B-4469-91EC-475EE4F6DFB5}">
          <x14:formula1>
            <xm:f>Service!$X$33:$X$36</xm:f>
          </x14:formula1>
          <xm:sqref>F5 F8 F11 F14 F17 F20 F23 F26 F50 F29 F47 F44 F41 F38 F35 F32</xm:sqref>
        </x14:dataValidation>
        <x14:dataValidation type="list" allowBlank="1" showInputMessage="1" showErrorMessage="1" promptTitle="Select Door configuration" prompt="Please select door configuration from the available options." xr:uid="{F8F2106B-2EB7-4DB1-955E-9C093278E1F2}">
          <x14:formula1>
            <xm:f>Service!$Y$33:$Y$35</xm:f>
          </x14:formula1>
          <xm:sqref>G5 G8 G11 G14 G17 G20 G23 G26 G50 G29 G47 G44 G41 G38 G35 G32</xm:sqref>
        </x14:dataValidation>
        <x14:dataValidation type="list" allowBlank="1" showInputMessage="1" showErrorMessage="1" promptTitle="SELECT HANDLE / HINGE DIRECTION" prompt="LEFT HANDLE / RIGHT HINGE_x000a_RIGHT HANDLE / LEFT HINGE_x000a__x000a_NOTE : HINGE AND HANDLE LOCATION IS TO BE LOOKED FROM THE EXTERIOR SIDE OF THE BUILDING." xr:uid="{8C8093EF-7B94-4F0B-B9D1-64BA8E09C7CE}">
          <x14:formula1>
            <xm:f>Service!$AD$13:$AD$15</xm:f>
          </x14:formula1>
          <xm:sqref>E7 E10 E13 E16 E19 E22 E25 E52 E28 E49 E46 E43 E40 E37 E31 E34</xm:sqref>
        </x14:dataValidation>
        <x14:dataValidation type="list" allowBlank="1" showInputMessage="1" showErrorMessage="1" promptTitle="Please select glass requirement" prompt="Please select Yes or No." xr:uid="{6351B3E1-DECA-4060-9E65-DDE97083FD8A}">
          <x14:formula1>
            <xm:f>Service!$S$8:$S$9</xm:f>
          </x14:formula1>
          <xm:sqref>M5 M8 M11 M14 M17 M20 M23 M26 M50 M29 M47 M44 M41 M38 M35 M32</xm:sqref>
        </x14:dataValidation>
        <x14:dataValidation type="list" allowBlank="1" showInputMessage="1" showErrorMessage="1" promptTitle="WHAT TYPE OF ASSEMBLY REQUIRED?" prompt="COMPLETE DOOR WITHOUT ECOWALL FRAME_x000a_ONLY SASH REQUIRED_x000a_ONLY DOOR FRAME REQUIRED_x000a_ONLY STATIC SASH REQUIRED_x000a_ONLY MOVING SASH REQUIRED_x000a_BOTH STATIC AND MOVING SASH REQUIRED" xr:uid="{BA9D90C5-130B-4C47-B251-27A874C47536}">
          <x14:formula1>
            <xm:f>Service!$Y$13:$Y$18</xm:f>
          </x14:formula1>
          <xm:sqref>C7 C52 C25 C13 C16 C19 C22 C10 C28 C49 C46 C43 C40 C37 C31 C34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5A7DA-77CD-452B-BDA9-682BFE084E85}">
  <sheetPr codeName="Sheet15">
    <tabColor theme="1" tint="0.499984740745262"/>
    <pageSetUpPr fitToPage="1"/>
  </sheetPr>
  <dimension ref="A1:M44"/>
  <sheetViews>
    <sheetView showGridLines="0" zoomScale="50" zoomScaleNormal="50" zoomScaleSheetLayoutView="70" workbookViewId="0">
      <pane ySplit="4" topLeftCell="A5" activePane="bottomLeft" state="frozen"/>
      <selection activeCell="C7" sqref="C7"/>
      <selection pane="bottomLeft" activeCell="C7" sqref="C7"/>
    </sheetView>
  </sheetViews>
  <sheetFormatPr defaultColWidth="9.140625" defaultRowHeight="15" x14ac:dyDescent="0.25"/>
  <cols>
    <col min="1" max="5" width="25.7109375" style="7" customWidth="1"/>
    <col min="6" max="6" width="35.140625" style="7" bestFit="1" customWidth="1"/>
    <col min="7" max="12" width="25.7109375" style="7" customWidth="1"/>
    <col min="13" max="13" width="41.42578125" style="7" bestFit="1" customWidth="1"/>
    <col min="14" max="16384" width="9.140625" style="7"/>
  </cols>
  <sheetData>
    <row r="1" spans="1:13" x14ac:dyDescent="0.25">
      <c r="A1" s="94"/>
      <c r="B1" s="95"/>
      <c r="C1" s="353" t="s">
        <v>32</v>
      </c>
      <c r="D1" s="353"/>
      <c r="E1" s="353"/>
      <c r="F1" s="353"/>
      <c r="G1" s="353"/>
      <c r="H1" s="353"/>
      <c r="I1" s="353"/>
      <c r="J1" s="95"/>
      <c r="K1" s="95"/>
      <c r="L1" s="95"/>
      <c r="M1" s="96"/>
    </row>
    <row r="2" spans="1:13" ht="28.5" x14ac:dyDescent="0.25">
      <c r="A2" s="97"/>
      <c r="B2" s="98"/>
      <c r="C2" s="354"/>
      <c r="D2" s="354"/>
      <c r="E2" s="354"/>
      <c r="F2" s="354"/>
      <c r="G2" s="354"/>
      <c r="H2" s="354"/>
      <c r="I2" s="354"/>
      <c r="J2" s="184" t="s">
        <v>34</v>
      </c>
      <c r="K2" s="293">
        <f>'SR Form'!F7</f>
        <v>0</v>
      </c>
      <c r="L2" s="293"/>
      <c r="M2" s="257"/>
    </row>
    <row r="3" spans="1:13" ht="15.75" thickBot="1" x14ac:dyDescent="0.3">
      <c r="A3" s="100"/>
      <c r="B3" s="101"/>
      <c r="C3" s="355"/>
      <c r="D3" s="355"/>
      <c r="E3" s="355"/>
      <c r="F3" s="355"/>
      <c r="G3" s="355"/>
      <c r="H3" s="355"/>
      <c r="I3" s="355"/>
      <c r="J3" s="101"/>
      <c r="K3" s="101"/>
      <c r="L3" s="101"/>
      <c r="M3" s="102"/>
    </row>
    <row r="4" spans="1:13" customFormat="1" ht="63.75" thickBot="1" x14ac:dyDescent="0.3">
      <c r="A4" s="186" t="s">
        <v>35</v>
      </c>
      <c r="B4" s="186" t="s">
        <v>36</v>
      </c>
      <c r="C4" s="186" t="s">
        <v>37</v>
      </c>
      <c r="D4" s="186" t="s">
        <v>38</v>
      </c>
      <c r="E4" s="186" t="s">
        <v>39</v>
      </c>
      <c r="F4" s="187" t="s">
        <v>682</v>
      </c>
      <c r="G4" s="186" t="s">
        <v>60</v>
      </c>
      <c r="H4" s="186" t="s">
        <v>61</v>
      </c>
      <c r="I4" s="294" t="s">
        <v>683</v>
      </c>
      <c r="J4" s="294" t="s">
        <v>684</v>
      </c>
      <c r="K4" s="186" t="s">
        <v>685</v>
      </c>
      <c r="L4" s="186" t="s">
        <v>686</v>
      </c>
      <c r="M4" s="187" t="s">
        <v>45</v>
      </c>
    </row>
    <row r="5" spans="1:13" s="5" customFormat="1" ht="24.95" customHeight="1" x14ac:dyDescent="0.25">
      <c r="A5" s="188" t="str">
        <f>IF(ISBLANK(B5),"",ROW()-4)</f>
        <v/>
      </c>
      <c r="B5" s="189"/>
      <c r="C5" s="189"/>
      <c r="D5" s="189"/>
      <c r="E5" s="189"/>
      <c r="F5" s="189"/>
      <c r="G5" s="189"/>
      <c r="H5" s="189"/>
      <c r="I5" s="260" t="str">
        <f>IFERROR(IF(G5=""," ",IF(F5="CLEARVIEW SLIDING DOOR SCREEN",(G5/2)-Service!AZ17,IF(F5="SUNVIEW SLIDING DOOR SCREEN",(G5/2)-Service!AZ17,G5-Service!AZ17))),"")</f>
        <v xml:space="preserve"> </v>
      </c>
      <c r="J5" s="260" t="str">
        <f>IFERROR(IF(H5=""," ",H5-Service!BA17),"")</f>
        <v xml:space="preserve"> </v>
      </c>
      <c r="K5" s="189"/>
      <c r="L5" s="189"/>
      <c r="M5" s="191"/>
    </row>
    <row r="6" spans="1:13" s="5" customFormat="1" ht="24.95" customHeight="1" x14ac:dyDescent="0.25">
      <c r="A6" s="192" t="str">
        <f t="shared" ref="A6:A18" si="0">IF(ISBLANK(B6),"",ROW()-4)</f>
        <v/>
      </c>
      <c r="B6" s="193"/>
      <c r="C6" s="193"/>
      <c r="D6" s="193"/>
      <c r="E6" s="193"/>
      <c r="F6" s="193"/>
      <c r="G6" s="193"/>
      <c r="H6" s="193"/>
      <c r="I6" s="266" t="str">
        <f>IFERROR(IF(G6=""," ",IF(F6="CLEARVIEW SLIDING DOOR SCREEN",(G6/2)-Service!AZ18,IF(F6="SUNVIEW SLIDING DOOR SCREEN",(G6/2)-Service!AZ18,G6-Service!AZ18))),"")</f>
        <v xml:space="preserve"> </v>
      </c>
      <c r="J6" s="266" t="str">
        <f>IFERROR(IF(H6=""," ",H6-Service!BA18),"")</f>
        <v xml:space="preserve"> </v>
      </c>
      <c r="K6" s="193"/>
      <c r="L6" s="193"/>
      <c r="M6" s="194"/>
    </row>
    <row r="7" spans="1:13" s="5" customFormat="1" ht="24.95" customHeight="1" x14ac:dyDescent="0.25">
      <c r="A7" s="188" t="str">
        <f t="shared" si="0"/>
        <v/>
      </c>
      <c r="B7" s="195"/>
      <c r="C7" s="195"/>
      <c r="D7" s="195"/>
      <c r="E7" s="195"/>
      <c r="F7" s="195"/>
      <c r="G7" s="195"/>
      <c r="H7" s="195"/>
      <c r="I7" s="260" t="str">
        <f>IFERROR(IF(G7=""," ",IF(F7="CLEARVIEW SLIDING DOOR SCREEN",(G7/2)-Service!AZ19,IF(F7="SUNVIEW SLIDING DOOR SCREEN",(G7/2)-Service!AZ19,G7-Service!AZ19))),"")</f>
        <v xml:space="preserve"> </v>
      </c>
      <c r="J7" s="260" t="str">
        <f>IFERROR(IF(H7=""," ",H7-Service!BA19),"")</f>
        <v xml:space="preserve"> </v>
      </c>
      <c r="K7" s="195"/>
      <c r="L7" s="195"/>
      <c r="M7" s="196"/>
    </row>
    <row r="8" spans="1:13" s="5" customFormat="1" ht="24.95" customHeight="1" x14ac:dyDescent="0.25">
      <c r="A8" s="192" t="str">
        <f t="shared" si="0"/>
        <v/>
      </c>
      <c r="B8" s="193"/>
      <c r="C8" s="193"/>
      <c r="D8" s="193"/>
      <c r="E8" s="193"/>
      <c r="F8" s="193"/>
      <c r="G8" s="193"/>
      <c r="H8" s="193"/>
      <c r="I8" s="266" t="str">
        <f>IFERROR(IF(G8=""," ",IF(F8="CLEARVIEW SLIDING DOOR SCREEN",(G8/2)-Service!AZ20,IF(F8="SUNVIEW SLIDING DOOR SCREEN",(G8/2)-Service!AZ20,G8-Service!AZ20))),"")</f>
        <v xml:space="preserve"> </v>
      </c>
      <c r="J8" s="266" t="str">
        <f>IFERROR(IF(H8=""," ",H8-Service!BA20),"")</f>
        <v xml:space="preserve"> </v>
      </c>
      <c r="K8" s="193"/>
      <c r="L8" s="193"/>
      <c r="M8" s="194"/>
    </row>
    <row r="9" spans="1:13" s="5" customFormat="1" ht="24.95" customHeight="1" x14ac:dyDescent="0.25">
      <c r="A9" s="188" t="str">
        <f t="shared" si="0"/>
        <v/>
      </c>
      <c r="B9" s="195"/>
      <c r="C9" s="195"/>
      <c r="D9" s="195"/>
      <c r="E9" s="195"/>
      <c r="F9" s="195"/>
      <c r="G9" s="195"/>
      <c r="H9" s="195"/>
      <c r="I9" s="260" t="str">
        <f>IFERROR(IF(G9=""," ",IF(F9="CLEARVIEW SLIDING DOOR SCREEN",(G9/2)-Service!AZ21,IF(F9="SUNVIEW SLIDING DOOR SCREEN",(G9/2)-Service!AZ21,G9-Service!AZ21))),"")</f>
        <v xml:space="preserve"> </v>
      </c>
      <c r="J9" s="260" t="str">
        <f>IFERROR(IF(H9=""," ",H9-Service!BA21),"")</f>
        <v xml:space="preserve"> </v>
      </c>
      <c r="K9" s="195"/>
      <c r="L9" s="195"/>
      <c r="M9" s="196"/>
    </row>
    <row r="10" spans="1:13" s="5" customFormat="1" ht="24.95" customHeight="1" x14ac:dyDescent="0.25">
      <c r="A10" s="192" t="str">
        <f t="shared" si="0"/>
        <v/>
      </c>
      <c r="B10" s="193"/>
      <c r="C10" s="193"/>
      <c r="D10" s="193"/>
      <c r="E10" s="193"/>
      <c r="F10" s="193"/>
      <c r="G10" s="193"/>
      <c r="H10" s="193"/>
      <c r="I10" s="266" t="str">
        <f>IFERROR(IF(G10=""," ",IF(F10="CLEARVIEW SLIDING DOOR SCREEN",(G10/2)-Service!AZ22,IF(F10="SUNVIEW SLIDING DOOR SCREEN",(G10/2)-Service!AZ22,G10-Service!AZ22))),"")</f>
        <v xml:space="preserve"> </v>
      </c>
      <c r="J10" s="266" t="str">
        <f>IFERROR(IF(H10=""," ",H10-Service!BA22),"")</f>
        <v xml:space="preserve"> </v>
      </c>
      <c r="K10" s="193"/>
      <c r="L10" s="193"/>
      <c r="M10" s="194"/>
    </row>
    <row r="11" spans="1:13" s="5" customFormat="1" ht="24.95" customHeight="1" x14ac:dyDescent="0.25">
      <c r="A11" s="188" t="str">
        <f t="shared" si="0"/>
        <v/>
      </c>
      <c r="B11" s="195"/>
      <c r="C11" s="195"/>
      <c r="D11" s="195"/>
      <c r="E11" s="195"/>
      <c r="F11" s="195"/>
      <c r="G11" s="195"/>
      <c r="H11" s="195"/>
      <c r="I11" s="260" t="str">
        <f>IFERROR(IF(G11=""," ",IF(F11="CLEARVIEW SLIDING DOOR SCREEN",(G11/2)-Service!AZ23,IF(F11="SUNVIEW SLIDING DOOR SCREEN",(G11/2)-Service!AZ23,G11-Service!AZ23))),"")</f>
        <v xml:space="preserve"> </v>
      </c>
      <c r="J11" s="260" t="str">
        <f>IFERROR(IF(H11=""," ",H11-Service!BA23),"")</f>
        <v xml:space="preserve"> </v>
      </c>
      <c r="K11" s="195"/>
      <c r="L11" s="195"/>
      <c r="M11" s="196"/>
    </row>
    <row r="12" spans="1:13" s="5" customFormat="1" ht="24.95" customHeight="1" x14ac:dyDescent="0.25">
      <c r="A12" s="192" t="str">
        <f t="shared" si="0"/>
        <v/>
      </c>
      <c r="B12" s="193"/>
      <c r="C12" s="193"/>
      <c r="D12" s="193"/>
      <c r="E12" s="193"/>
      <c r="F12" s="193"/>
      <c r="G12" s="193"/>
      <c r="H12" s="193"/>
      <c r="I12" s="266" t="str">
        <f>IFERROR(IF(G12=""," ",IF(F12="CLEARVIEW SLIDING DOOR SCREEN",(G12/2)-Service!AZ24,IF(F12="SUNVIEW SLIDING DOOR SCREEN",(G12/2)-Service!AZ24,G12-Service!AZ24))),"")</f>
        <v xml:space="preserve"> </v>
      </c>
      <c r="J12" s="266" t="str">
        <f>IFERROR(IF(H12=""," ",H12-Service!BA24),"")</f>
        <v xml:space="preserve"> </v>
      </c>
      <c r="K12" s="193"/>
      <c r="L12" s="193"/>
      <c r="M12" s="194"/>
    </row>
    <row r="13" spans="1:13" s="5" customFormat="1" ht="24.95" customHeight="1" x14ac:dyDescent="0.25">
      <c r="A13" s="188" t="str">
        <f t="shared" si="0"/>
        <v/>
      </c>
      <c r="B13" s="195"/>
      <c r="C13" s="195"/>
      <c r="D13" s="195"/>
      <c r="E13" s="195"/>
      <c r="F13" s="195"/>
      <c r="G13" s="195"/>
      <c r="H13" s="195"/>
      <c r="I13" s="260" t="str">
        <f>IFERROR(IF(G13=""," ",IF(F13="CLEARVIEW SLIDING DOOR SCREEN",(G13/2)-Service!AZ25,IF(F13="SUNVIEW SLIDING DOOR SCREEN",(G13/2)-Service!AZ25,G13-Service!AZ25))),"")</f>
        <v xml:space="preserve"> </v>
      </c>
      <c r="J13" s="260" t="str">
        <f>IFERROR(IF(H13=""," ",H13-Service!BA25),"")</f>
        <v xml:space="preserve"> </v>
      </c>
      <c r="K13" s="195"/>
      <c r="L13" s="195"/>
      <c r="M13" s="196"/>
    </row>
    <row r="14" spans="1:13" s="5" customFormat="1" ht="24.95" customHeight="1" x14ac:dyDescent="0.25">
      <c r="A14" s="192" t="str">
        <f t="shared" si="0"/>
        <v/>
      </c>
      <c r="B14" s="193"/>
      <c r="C14" s="193"/>
      <c r="D14" s="193"/>
      <c r="E14" s="193"/>
      <c r="F14" s="193"/>
      <c r="G14" s="193"/>
      <c r="H14" s="193"/>
      <c r="I14" s="266" t="str">
        <f>IFERROR(IF(G14=""," ",IF(F14="CLEARVIEW SLIDING DOOR SCREEN",(G14/2)-Service!AZ26,IF(F14="SUNVIEW SLIDING DOOR SCREEN",(G14/2)-Service!AZ26,G14-Service!AZ26))),"")</f>
        <v xml:space="preserve"> </v>
      </c>
      <c r="J14" s="266" t="str">
        <f>IFERROR(IF(H14=""," ",H14-Service!BA26),"")</f>
        <v xml:space="preserve"> </v>
      </c>
      <c r="K14" s="193"/>
      <c r="L14" s="193"/>
      <c r="M14" s="194"/>
    </row>
    <row r="15" spans="1:13" s="5" customFormat="1" ht="24.95" customHeight="1" x14ac:dyDescent="0.25">
      <c r="A15" s="188" t="str">
        <f t="shared" si="0"/>
        <v/>
      </c>
      <c r="B15" s="195"/>
      <c r="C15" s="195"/>
      <c r="D15" s="195"/>
      <c r="E15" s="195"/>
      <c r="F15" s="195"/>
      <c r="G15" s="195"/>
      <c r="H15" s="195"/>
      <c r="I15" s="260" t="str">
        <f>IFERROR(IF(G15=""," ",IF(F15="CLEARVIEW SLIDING DOOR SCREEN",(G15/2)-Service!AZ27,IF(F15="SUNVIEW SLIDING DOOR SCREEN",(G15/2)-Service!AZ27,G15-Service!AZ27))),"")</f>
        <v xml:space="preserve"> </v>
      </c>
      <c r="J15" s="260" t="str">
        <f>IFERROR(IF(H15=""," ",H15-Service!BA27),"")</f>
        <v xml:space="preserve"> </v>
      </c>
      <c r="K15" s="195"/>
      <c r="L15" s="195"/>
      <c r="M15" s="196"/>
    </row>
    <row r="16" spans="1:13" s="5" customFormat="1" ht="24.95" customHeight="1" x14ac:dyDescent="0.25">
      <c r="A16" s="192" t="str">
        <f t="shared" si="0"/>
        <v/>
      </c>
      <c r="B16" s="193"/>
      <c r="C16" s="193"/>
      <c r="D16" s="193"/>
      <c r="E16" s="193"/>
      <c r="F16" s="193"/>
      <c r="G16" s="193"/>
      <c r="H16" s="193"/>
      <c r="I16" s="266" t="str">
        <f>IFERROR(IF(G16=""," ",IF(F16="CLEARVIEW SLIDING DOOR SCREEN",(G16/2)-Service!AZ28,IF(F16="SUNVIEW SLIDING DOOR SCREEN",(G16/2)-Service!AZ28,G16-Service!AZ28))),"")</f>
        <v xml:space="preserve"> </v>
      </c>
      <c r="J16" s="266" t="str">
        <f>IFERROR(IF(H16=""," ",H16-Service!BA28),"")</f>
        <v xml:space="preserve"> </v>
      </c>
      <c r="K16" s="193"/>
      <c r="L16" s="193"/>
      <c r="M16" s="194"/>
    </row>
    <row r="17" spans="1:13" s="5" customFormat="1" ht="24.95" customHeight="1" x14ac:dyDescent="0.25">
      <c r="A17" s="188" t="str">
        <f t="shared" si="0"/>
        <v/>
      </c>
      <c r="B17" s="195"/>
      <c r="C17" s="195"/>
      <c r="D17" s="195"/>
      <c r="E17" s="195"/>
      <c r="F17" s="195"/>
      <c r="G17" s="195"/>
      <c r="H17" s="195"/>
      <c r="I17" s="260" t="str">
        <f>IFERROR(IF(G17=""," ",IF(F17="CLEARVIEW SLIDING DOOR SCREEN",(G17/2)-Service!AZ29,IF(F17="SUNVIEW SLIDING DOOR SCREEN",(G17/2)-Service!AZ29,G17-Service!AZ29))),"")</f>
        <v xml:space="preserve"> </v>
      </c>
      <c r="J17" s="260" t="str">
        <f>IFERROR(IF(H17=""," ",H17-Service!BA29),"")</f>
        <v xml:space="preserve"> </v>
      </c>
      <c r="K17" s="195"/>
      <c r="L17" s="195"/>
      <c r="M17" s="196"/>
    </row>
    <row r="18" spans="1:13" s="5" customFormat="1" ht="24.95" customHeight="1" thickBot="1" x14ac:dyDescent="0.3">
      <c r="A18" s="235" t="str">
        <f t="shared" si="0"/>
        <v/>
      </c>
      <c r="B18" s="236"/>
      <c r="C18" s="236"/>
      <c r="D18" s="236"/>
      <c r="E18" s="236"/>
      <c r="F18" s="236"/>
      <c r="G18" s="236"/>
      <c r="H18" s="236"/>
      <c r="I18" s="295" t="str">
        <f>IFERROR(IF(G18=""," ",IF(F18="CLEARVIEW SLIDING DOOR SCREEN",(G18/2)-Service!AZ30,IF(F18="SUNVIEW SLIDING DOOR SCREEN",(G18/2)-Service!AZ30,G18-Service!AZ30))),"")</f>
        <v xml:space="preserve"> </v>
      </c>
      <c r="J18" s="295" t="str">
        <f>IFERROR(IF(H18=""," ",H18-Service!BA30),"")</f>
        <v xml:space="preserve"> </v>
      </c>
      <c r="K18" s="236"/>
      <c r="L18" s="236"/>
      <c r="M18" s="270"/>
    </row>
    <row r="19" spans="1:13" ht="20.100000000000001" customHeight="1" x14ac:dyDescent="0.25">
      <c r="A19" s="167"/>
      <c r="M19" s="91"/>
    </row>
    <row r="20" spans="1:13" ht="20.100000000000001" customHeight="1" thickBot="1" x14ac:dyDescent="0.3">
      <c r="A20" s="167"/>
      <c r="M20" s="91"/>
    </row>
    <row r="21" spans="1:13" ht="20.100000000000001" customHeight="1" thickBot="1" x14ac:dyDescent="0.3">
      <c r="A21" s="167"/>
      <c r="D21" s="356" t="s">
        <v>46</v>
      </c>
      <c r="E21" s="357"/>
      <c r="F21" s="357"/>
      <c r="G21" s="357"/>
      <c r="H21" s="357"/>
      <c r="I21" s="357"/>
      <c r="J21" s="357"/>
      <c r="K21" s="357"/>
      <c r="L21" s="357"/>
      <c r="M21" s="358"/>
    </row>
    <row r="22" spans="1:13" ht="20.100000000000001" customHeight="1" x14ac:dyDescent="0.25">
      <c r="A22" s="167"/>
      <c r="D22" s="445"/>
      <c r="E22" s="445"/>
      <c r="F22" s="445"/>
      <c r="G22" s="445"/>
      <c r="H22" s="445"/>
      <c r="I22" s="445"/>
      <c r="J22" s="445"/>
      <c r="K22" s="445"/>
      <c r="L22" s="445"/>
      <c r="M22" s="446"/>
    </row>
    <row r="23" spans="1:13" ht="20.100000000000001" customHeight="1" x14ac:dyDescent="0.25">
      <c r="A23" s="167"/>
      <c r="D23" s="447"/>
      <c r="E23" s="447"/>
      <c r="F23" s="447"/>
      <c r="G23" s="447"/>
      <c r="H23" s="447"/>
      <c r="I23" s="447"/>
      <c r="J23" s="447"/>
      <c r="K23" s="447"/>
      <c r="L23" s="447"/>
      <c r="M23" s="448"/>
    </row>
    <row r="24" spans="1:13" ht="20.100000000000001" customHeight="1" x14ac:dyDescent="0.25">
      <c r="A24" s="167"/>
      <c r="D24" s="447"/>
      <c r="E24" s="447"/>
      <c r="F24" s="447"/>
      <c r="G24" s="447"/>
      <c r="H24" s="447"/>
      <c r="I24" s="447"/>
      <c r="J24" s="447"/>
      <c r="K24" s="447"/>
      <c r="L24" s="447"/>
      <c r="M24" s="448"/>
    </row>
    <row r="25" spans="1:13" ht="20.100000000000001" customHeight="1" x14ac:dyDescent="0.25">
      <c r="A25" s="167"/>
      <c r="D25" s="447"/>
      <c r="E25" s="447"/>
      <c r="F25" s="447"/>
      <c r="G25" s="447"/>
      <c r="H25" s="447"/>
      <c r="I25" s="447"/>
      <c r="J25" s="447"/>
      <c r="K25" s="447"/>
      <c r="L25" s="447"/>
      <c r="M25" s="448"/>
    </row>
    <row r="26" spans="1:13" ht="20.100000000000001" customHeight="1" x14ac:dyDescent="0.25">
      <c r="A26" s="167"/>
      <c r="D26" s="447"/>
      <c r="E26" s="447"/>
      <c r="F26" s="447"/>
      <c r="G26" s="447"/>
      <c r="H26" s="447"/>
      <c r="I26" s="447"/>
      <c r="J26" s="447"/>
      <c r="K26" s="447"/>
      <c r="L26" s="447"/>
      <c r="M26" s="448"/>
    </row>
    <row r="27" spans="1:13" ht="20.100000000000001" customHeight="1" x14ac:dyDescent="0.25">
      <c r="A27" s="167"/>
      <c r="D27" s="447"/>
      <c r="E27" s="447"/>
      <c r="F27" s="447"/>
      <c r="G27" s="447"/>
      <c r="H27" s="447"/>
      <c r="I27" s="447"/>
      <c r="J27" s="447"/>
      <c r="K27" s="447"/>
      <c r="L27" s="447"/>
      <c r="M27" s="448"/>
    </row>
    <row r="28" spans="1:13" ht="20.100000000000001" customHeight="1" x14ac:dyDescent="0.25">
      <c r="A28" s="167"/>
      <c r="D28" s="447"/>
      <c r="E28" s="447"/>
      <c r="F28" s="447"/>
      <c r="G28" s="447"/>
      <c r="H28" s="447"/>
      <c r="I28" s="447"/>
      <c r="J28" s="447"/>
      <c r="K28" s="447"/>
      <c r="L28" s="447"/>
      <c r="M28" s="448"/>
    </row>
    <row r="29" spans="1:13" ht="20.100000000000001" customHeight="1" x14ac:dyDescent="0.25">
      <c r="A29" s="167"/>
      <c r="D29" s="447"/>
      <c r="E29" s="447"/>
      <c r="F29" s="447"/>
      <c r="G29" s="447"/>
      <c r="H29" s="447"/>
      <c r="I29" s="447"/>
      <c r="J29" s="447"/>
      <c r="K29" s="447"/>
      <c r="L29" s="447"/>
      <c r="M29" s="448"/>
    </row>
    <row r="30" spans="1:13" ht="20.100000000000001" customHeight="1" x14ac:dyDescent="0.25">
      <c r="A30" s="167"/>
      <c r="D30" s="447"/>
      <c r="E30" s="447"/>
      <c r="F30" s="447"/>
      <c r="G30" s="447"/>
      <c r="H30" s="447"/>
      <c r="I30" s="447"/>
      <c r="J30" s="447"/>
      <c r="K30" s="447"/>
      <c r="L30" s="447"/>
      <c r="M30" s="448"/>
    </row>
    <row r="31" spans="1:13" ht="20.100000000000001" customHeight="1" x14ac:dyDescent="0.25">
      <c r="A31" s="167"/>
      <c r="D31" s="447"/>
      <c r="E31" s="447"/>
      <c r="F31" s="447"/>
      <c r="G31" s="447"/>
      <c r="H31" s="447"/>
      <c r="I31" s="447"/>
      <c r="J31" s="447"/>
      <c r="K31" s="447"/>
      <c r="L31" s="447"/>
      <c r="M31" s="448"/>
    </row>
    <row r="32" spans="1:13" ht="20.100000000000001" customHeight="1" x14ac:dyDescent="0.25">
      <c r="A32" s="167"/>
      <c r="D32" s="447"/>
      <c r="E32" s="447"/>
      <c r="F32" s="447"/>
      <c r="G32" s="447"/>
      <c r="H32" s="447"/>
      <c r="I32" s="447"/>
      <c r="J32" s="447"/>
      <c r="K32" s="447"/>
      <c r="L32" s="447"/>
      <c r="M32" s="448"/>
    </row>
    <row r="33" spans="1:13" ht="20.100000000000001" customHeight="1" x14ac:dyDescent="0.25">
      <c r="A33" s="167"/>
      <c r="D33" s="447"/>
      <c r="E33" s="447"/>
      <c r="F33" s="447"/>
      <c r="G33" s="447"/>
      <c r="H33" s="447"/>
      <c r="I33" s="447"/>
      <c r="J33" s="447"/>
      <c r="K33" s="447"/>
      <c r="L33" s="447"/>
      <c r="M33" s="448"/>
    </row>
    <row r="34" spans="1:13" ht="20.100000000000001" customHeight="1" x14ac:dyDescent="0.25">
      <c r="A34" s="167"/>
      <c r="D34" s="447"/>
      <c r="E34" s="447"/>
      <c r="F34" s="447"/>
      <c r="G34" s="447"/>
      <c r="H34" s="447"/>
      <c r="I34" s="447"/>
      <c r="J34" s="447"/>
      <c r="K34" s="447"/>
      <c r="L34" s="447"/>
      <c r="M34" s="448"/>
    </row>
    <row r="35" spans="1:13" ht="20.100000000000001" customHeight="1" x14ac:dyDescent="0.25">
      <c r="A35" s="167"/>
      <c r="D35" s="447"/>
      <c r="E35" s="447"/>
      <c r="F35" s="447"/>
      <c r="G35" s="447"/>
      <c r="H35" s="447"/>
      <c r="I35" s="447"/>
      <c r="J35" s="447"/>
      <c r="K35" s="447"/>
      <c r="L35" s="447"/>
      <c r="M35" s="448"/>
    </row>
    <row r="36" spans="1:13" ht="20.100000000000001" customHeight="1" x14ac:dyDescent="0.25">
      <c r="A36" s="167"/>
      <c r="D36" s="447"/>
      <c r="E36" s="447"/>
      <c r="F36" s="447"/>
      <c r="G36" s="447"/>
      <c r="H36" s="447"/>
      <c r="I36" s="447"/>
      <c r="J36" s="447"/>
      <c r="K36" s="447"/>
      <c r="L36" s="447"/>
      <c r="M36" s="448"/>
    </row>
    <row r="37" spans="1:13" ht="20.100000000000001" customHeight="1" x14ac:dyDescent="0.25">
      <c r="A37" s="167"/>
      <c r="D37" s="447"/>
      <c r="E37" s="447"/>
      <c r="F37" s="447"/>
      <c r="G37" s="447"/>
      <c r="H37" s="447"/>
      <c r="I37" s="447"/>
      <c r="J37" s="447"/>
      <c r="K37" s="447"/>
      <c r="L37" s="447"/>
      <c r="M37" s="448"/>
    </row>
    <row r="38" spans="1:13" ht="20.100000000000001" customHeight="1" x14ac:dyDescent="0.25">
      <c r="A38" s="167"/>
      <c r="D38" s="447"/>
      <c r="E38" s="447"/>
      <c r="F38" s="447"/>
      <c r="G38" s="447"/>
      <c r="H38" s="447"/>
      <c r="I38" s="447"/>
      <c r="J38" s="447"/>
      <c r="K38" s="447"/>
      <c r="L38" s="447"/>
      <c r="M38" s="448"/>
    </row>
    <row r="39" spans="1:13" ht="20.100000000000001" customHeight="1" x14ac:dyDescent="0.25">
      <c r="A39" s="167"/>
      <c r="D39" s="447"/>
      <c r="E39" s="447"/>
      <c r="F39" s="447"/>
      <c r="G39" s="447"/>
      <c r="H39" s="447"/>
      <c r="I39" s="447"/>
      <c r="J39" s="447"/>
      <c r="K39" s="447"/>
      <c r="L39" s="447"/>
      <c r="M39" s="448"/>
    </row>
    <row r="40" spans="1:13" ht="20.100000000000001" customHeight="1" thickBot="1" x14ac:dyDescent="0.3">
      <c r="A40" s="168"/>
      <c r="B40" s="169"/>
      <c r="C40" s="169"/>
      <c r="D40" s="449"/>
      <c r="E40" s="449"/>
      <c r="F40" s="449"/>
      <c r="G40" s="449"/>
      <c r="H40" s="449"/>
      <c r="I40" s="449"/>
      <c r="J40" s="449"/>
      <c r="K40" s="449"/>
      <c r="L40" s="449"/>
      <c r="M40" s="450"/>
    </row>
    <row r="41" spans="1:13" ht="20.100000000000001" customHeight="1" x14ac:dyDescent="0.25"/>
    <row r="42" spans="1:13" ht="20.100000000000001" customHeight="1" x14ac:dyDescent="0.25"/>
    <row r="43" spans="1:13" ht="20.100000000000001" customHeight="1" x14ac:dyDescent="0.25"/>
    <row r="44" spans="1:13" ht="20.100000000000001" customHeight="1" x14ac:dyDescent="0.25"/>
  </sheetData>
  <sheetProtection algorithmName="SHA-512" hashValue="DUDkftbp9f1LWABgeuC/h57FxzJHMHSB3vK9MWfSzIECtVKMiLuIdRg0fRruWTzyK/1GT9wW15/heSgvTbG3Ow==" saltValue="+60/CCYqUM4Z/cGzEZRD0A==" spinCount="100000" sheet="1" insertRows="0" insertHyperlinks="0"/>
  <mergeCells count="3">
    <mergeCell ref="C1:I3"/>
    <mergeCell ref="D21:M21"/>
    <mergeCell ref="D22:M40"/>
  </mergeCells>
  <conditionalFormatting sqref="D21">
    <cfRule type="cellIs" dxfId="3" priority="1" operator="equal">
      <formula>"Enter"</formula>
    </cfRule>
  </conditionalFormatting>
  <dataValidations count="13">
    <dataValidation allowBlank="1" showInputMessage="1" showErrorMessage="1" error="Start Entering &quot;JOB CODE&quot;" prompt="Do not input. Start entering the Job code." sqref="A5" xr:uid="{A158D36B-A336-49AA-A537-88E9197EA701}"/>
    <dataValidation allowBlank="1" showInputMessage="1" showErrorMessage="1" promptTitle="Enter notes or comments" prompt="Use this field to enter details which can be helpful for the service team to process this SR." sqref="M5:M18" xr:uid="{A4A7D55C-11EC-41C6-BD04-B696DA3F39AE}"/>
    <dataValidation allowBlank="1" showInputMessage="1" showErrorMessage="1" promptTitle="Screen Corner Key Colour" prompt="Mention the Screen Corner Key colour. Specify if there is colour match required." sqref="L5:L18" xr:uid="{54E9ECD0-EB75-465F-BFAF-88BA86611EA9}"/>
    <dataValidation allowBlank="1" showInputMessage="1" showErrorMessage="1" promptTitle="Enter Quantity" prompt="Please enter the quantity required for this line item." sqref="E5:E18" xr:uid="{E3E0CDFF-DD34-46FA-B81C-88066B1EE3FB}"/>
    <dataValidation type="custom" allowBlank="1" showInputMessage="1" showErrorMessage="1" error="Start Entering &quot;JOB CODE&quot;" prompt="Do not input. Start entering the Job code." sqref="A6:A18" xr:uid="{5E8643E9-C574-41FA-8C70-63A9C998A531}">
      <formula1>LEN(A6)=""</formula1>
    </dataValidation>
    <dataValidation allowBlank="1" showInputMessage="1" showErrorMessage="1" promptTitle="Please enter Tag#" prompt="Enter Tag# for this line item." sqref="D5:D18" xr:uid="{701138BE-53F3-4718-AD46-CFD90C706E69}"/>
    <dataValidation allowBlank="1" showInputMessage="1" showErrorMessage="1" promptTitle="Please enter Floor#" prompt="Enter floor# for this line item." sqref="C5:C18" xr:uid="{55BB14F1-CFAD-44D3-B13C-C68699534359}"/>
    <dataValidation allowBlank="1" showInputMessage="1" showErrorMessage="1" errorTitle="CAN NOT EDIT" error="You can not edit his cell" sqref="A1:M3" xr:uid="{D9FA9D6F-9C25-4BBA-B6F7-94249A008B3F}"/>
    <dataValidation type="custom" allowBlank="1" showInputMessage="1" showErrorMessage="1" errorTitle="CAN NOT EDIT" error="You can not edit his cell" sqref="D21 A4:M4" xr:uid="{F45FEF53-B2C2-40C9-9A4F-20F4E844272A}">
      <formula1>LEN(A4)=""</formula1>
    </dataValidation>
    <dataValidation allowBlank="1" showInputMessage="1" showErrorMessage="1" promptTitle="Enter the Opening Width" prompt="Use the illustration below to enter the &quot;Ecowall Opening Width&quot;." sqref="G5:G18" xr:uid="{FFF882D5-9CB5-41A0-8734-0B6D9FD7888F}"/>
    <dataValidation allowBlank="1" showInputMessage="1" showErrorMessage="1" promptTitle="Enter the Opening Height" prompt="Use the illustration below to enter the &quot;Ecowall Opening Height&quot;." sqref="H5:H18" xr:uid="{2A90A965-0ACE-45A3-9DC3-2C47E1D1B18C}"/>
    <dataValidation allowBlank="1" showInputMessage="1" showErrorMessage="1" promptTitle="Please enter Job Code" prompt="Enter 3 letter parent or child code based on the colour that is needed." sqref="B5:B18" xr:uid="{1B365A88-0224-4233-8C62-7B32052560B2}"/>
    <dataValidation allowBlank="1" showInputMessage="1" showErrorMessage="1" promptTitle="Screen Colour" prompt="Mention the Screen colour." sqref="K5:K18" xr:uid="{D4F2EEE0-BA20-43FA-BA15-4BC5966D1C6A}"/>
  </dataValidations>
  <printOptions horizontalCentered="1"/>
  <pageMargins left="0.19685039370078741" right="0.19685039370078741" top="0" bottom="0.39370078740157483" header="0" footer="0"/>
  <pageSetup scale="37" fitToHeight="0" orientation="landscape" r:id="rId1"/>
  <headerFooter>
    <oddFooter>&amp;L&amp;G&amp;C&amp;P of &amp;N
(PROPERTY OF QUEST WINDOW SYSTEMS)&amp;R&amp;G
&amp;"-,Bold"&amp;18We Clad Skyscrapers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Enter Screen Type" prompt="Please use this column to enter screen used for._x000a_Example : F92 Awning Screen, Clearview Sliding Door Screen etc,." xr:uid="{C20EA44B-8890-45CA-B5D8-0AE1B0414851}">
          <x14:formula1>
            <xm:f>Service!$AV$17:$AV$20</xm:f>
          </x14:formula1>
          <xm:sqref>F5:F18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>
    <pageSetUpPr fitToPage="1"/>
  </sheetPr>
  <dimension ref="A1:BA505"/>
  <sheetViews>
    <sheetView topLeftCell="A6" zoomScaleNormal="100" workbookViewId="0">
      <pane ySplit="1" topLeftCell="A213" activePane="bottomLeft" state="frozen"/>
      <selection activeCell="B6" sqref="B6"/>
      <selection pane="bottomLeft" activeCell="I217" sqref="I217"/>
    </sheetView>
  </sheetViews>
  <sheetFormatPr defaultRowHeight="15" x14ac:dyDescent="0.25"/>
  <cols>
    <col min="1" max="1" width="12.42578125" bestFit="1" customWidth="1"/>
    <col min="2" max="2" width="4.140625" bestFit="1" customWidth="1"/>
    <col min="3" max="3" width="14.140625" bestFit="1" customWidth="1"/>
    <col min="4" max="4" width="107.5703125" bestFit="1" customWidth="1"/>
    <col min="5" max="5" width="14.28515625" bestFit="1" customWidth="1"/>
    <col min="6" max="6" width="31" bestFit="1" customWidth="1"/>
    <col min="7" max="7" width="17.85546875" bestFit="1" customWidth="1"/>
    <col min="8" max="8" width="19.42578125" bestFit="1" customWidth="1"/>
    <col min="9" max="9" width="7.28515625" bestFit="1" customWidth="1"/>
    <col min="10" max="10" width="19.42578125" bestFit="1" customWidth="1"/>
    <col min="11" max="11" width="10.7109375" bestFit="1" customWidth="1"/>
    <col min="12" max="12" width="23.28515625" bestFit="1" customWidth="1"/>
    <col min="13" max="13" width="56" bestFit="1" customWidth="1"/>
    <col min="18" max="18" width="36.85546875" bestFit="1" customWidth="1"/>
    <col min="19" max="19" width="4.140625" bestFit="1" customWidth="1"/>
    <col min="21" max="21" width="33.42578125" bestFit="1" customWidth="1"/>
    <col min="22" max="22" width="21.42578125" bestFit="1" customWidth="1"/>
    <col min="23" max="23" width="20.7109375" bestFit="1" customWidth="1"/>
    <col min="24" max="24" width="10.5703125" customWidth="1"/>
    <col min="25" max="25" width="47.85546875" bestFit="1" customWidth="1"/>
    <col min="26" max="26" width="44.5703125" bestFit="1" customWidth="1"/>
    <col min="27" max="27" width="9.7109375" customWidth="1"/>
    <col min="28" max="28" width="17.5703125" bestFit="1" customWidth="1"/>
    <col min="29" max="29" width="52.85546875" bestFit="1" customWidth="1"/>
    <col min="30" max="30" width="29.7109375" bestFit="1" customWidth="1"/>
    <col min="31" max="31" width="17.5703125" bestFit="1" customWidth="1"/>
    <col min="32" max="32" width="46.7109375" bestFit="1" customWidth="1"/>
    <col min="33" max="33" width="56" bestFit="1" customWidth="1"/>
    <col min="38" max="38" width="44.5703125" bestFit="1" customWidth="1"/>
    <col min="39" max="39" width="51.42578125" bestFit="1" customWidth="1"/>
    <col min="40" max="40" width="23.5703125" bestFit="1" customWidth="1"/>
    <col min="41" max="41" width="24.85546875" bestFit="1" customWidth="1"/>
    <col min="43" max="43" width="30" bestFit="1" customWidth="1"/>
    <col min="44" max="44" width="31" bestFit="1" customWidth="1"/>
    <col min="48" max="48" width="64" bestFit="1" customWidth="1"/>
    <col min="49" max="49" width="33.85546875" bestFit="1" customWidth="1"/>
    <col min="50" max="50" width="36.42578125" bestFit="1" customWidth="1"/>
    <col min="52" max="52" width="30.42578125" bestFit="1" customWidth="1"/>
    <col min="53" max="53" width="31" bestFit="1" customWidth="1"/>
  </cols>
  <sheetData>
    <row r="1" spans="1:53" hidden="1" x14ac:dyDescent="0.25"/>
    <row r="2" spans="1:53" hidden="1" x14ac:dyDescent="0.25"/>
    <row r="3" spans="1:53" hidden="1" x14ac:dyDescent="0.25"/>
    <row r="4" spans="1:53" hidden="1" x14ac:dyDescent="0.25"/>
    <row r="5" spans="1:53" hidden="1" x14ac:dyDescent="0.25"/>
    <row r="6" spans="1:53" ht="18.75" x14ac:dyDescent="0.25">
      <c r="A6" s="1" t="s">
        <v>99</v>
      </c>
      <c r="B6" s="1"/>
      <c r="C6" s="1" t="s">
        <v>100</v>
      </c>
      <c r="D6" s="1" t="s">
        <v>79</v>
      </c>
      <c r="E6" s="1" t="s">
        <v>101</v>
      </c>
      <c r="F6" s="15" t="s">
        <v>78</v>
      </c>
      <c r="G6" s="1" t="s">
        <v>80</v>
      </c>
      <c r="H6" s="1" t="s">
        <v>102</v>
      </c>
      <c r="I6" s="1" t="s">
        <v>82</v>
      </c>
      <c r="J6" s="1" t="s">
        <v>103</v>
      </c>
      <c r="K6" s="1" t="s">
        <v>82</v>
      </c>
      <c r="L6" s="1" t="s">
        <v>104</v>
      </c>
      <c r="M6" s="1" t="s">
        <v>105</v>
      </c>
      <c r="R6" s="2"/>
    </row>
    <row r="7" spans="1:53" x14ac:dyDescent="0.25">
      <c r="A7" s="1" t="str" cm="1">
        <f t="array" ref="A7:A17">_xlfn._xlws.SORT(_xlfn.UNIQUE($C$7:$C$201))</f>
        <v>Blueskin</v>
      </c>
      <c r="B7" s="1"/>
      <c r="C7" s="302" t="s">
        <v>106</v>
      </c>
      <c r="D7" s="302" t="s">
        <v>107</v>
      </c>
      <c r="E7" s="302" t="s">
        <v>108</v>
      </c>
      <c r="F7" s="303"/>
      <c r="G7" s="302" t="s">
        <v>109</v>
      </c>
      <c r="H7" s="302">
        <v>1</v>
      </c>
      <c r="I7" s="302" t="s">
        <v>110</v>
      </c>
      <c r="J7" s="302"/>
      <c r="K7" s="302" t="s">
        <v>111</v>
      </c>
      <c r="L7" s="302" t="s">
        <v>112</v>
      </c>
      <c r="M7" s="302"/>
    </row>
    <row r="8" spans="1:53" x14ac:dyDescent="0.25">
      <c r="A8" s="1" t="str">
        <v>Butyl</v>
      </c>
      <c r="B8" s="1"/>
      <c r="C8" s="302" t="s">
        <v>106</v>
      </c>
      <c r="D8" s="302" t="s">
        <v>113</v>
      </c>
      <c r="E8" s="302" t="s">
        <v>108</v>
      </c>
      <c r="F8" s="303" t="s">
        <v>114</v>
      </c>
      <c r="G8" s="302" t="s">
        <v>109</v>
      </c>
      <c r="H8" s="302">
        <v>1</v>
      </c>
      <c r="I8" s="302" t="s">
        <v>110</v>
      </c>
      <c r="J8" s="302">
        <v>3</v>
      </c>
      <c r="K8" s="302" t="s">
        <v>111</v>
      </c>
      <c r="L8" s="302" t="s">
        <v>112</v>
      </c>
      <c r="M8" s="302"/>
      <c r="R8" s="3" t="s">
        <v>687</v>
      </c>
      <c r="S8" s="3" t="s">
        <v>688</v>
      </c>
      <c r="T8" s="3"/>
      <c r="U8" s="3"/>
      <c r="V8" s="3"/>
      <c r="W8" s="3"/>
      <c r="X8" s="3"/>
      <c r="Y8" s="3"/>
    </row>
    <row r="9" spans="1:53" x14ac:dyDescent="0.25">
      <c r="A9" s="1" t="str">
        <v>Exoair</v>
      </c>
      <c r="B9" s="1"/>
      <c r="C9" s="302" t="s">
        <v>106</v>
      </c>
      <c r="D9" s="302" t="s">
        <v>118</v>
      </c>
      <c r="E9" s="302" t="s">
        <v>108</v>
      </c>
      <c r="F9" s="303" t="s">
        <v>119</v>
      </c>
      <c r="G9" s="302" t="s">
        <v>109</v>
      </c>
      <c r="H9" s="302">
        <v>1</v>
      </c>
      <c r="I9" s="302" t="s">
        <v>110</v>
      </c>
      <c r="J9" s="302">
        <v>6</v>
      </c>
      <c r="K9" s="302" t="s">
        <v>111</v>
      </c>
      <c r="L9" s="302" t="s">
        <v>112</v>
      </c>
      <c r="M9" s="302"/>
      <c r="R9" s="3" t="s">
        <v>689</v>
      </c>
      <c r="S9" s="3" t="s">
        <v>690</v>
      </c>
      <c r="T9" s="3"/>
      <c r="U9" s="3"/>
      <c r="V9" s="3"/>
      <c r="W9" s="3"/>
      <c r="X9" s="3"/>
      <c r="Y9" s="3"/>
    </row>
    <row r="10" spans="1:53" x14ac:dyDescent="0.25">
      <c r="A10" s="1" t="str">
        <v>Foam Tape</v>
      </c>
      <c r="B10" s="1"/>
      <c r="C10" s="302" t="s">
        <v>106</v>
      </c>
      <c r="D10" s="302" t="s">
        <v>120</v>
      </c>
      <c r="E10" s="302" t="s">
        <v>108</v>
      </c>
      <c r="F10" s="303" t="s">
        <v>121</v>
      </c>
      <c r="G10" s="302" t="s">
        <v>109</v>
      </c>
      <c r="H10" s="302">
        <v>1</v>
      </c>
      <c r="I10" s="302" t="s">
        <v>110</v>
      </c>
      <c r="J10" s="302">
        <v>3</v>
      </c>
      <c r="K10" s="302" t="s">
        <v>111</v>
      </c>
      <c r="L10" s="302" t="s">
        <v>112</v>
      </c>
      <c r="M10" s="302"/>
      <c r="R10" s="3"/>
      <c r="S10" s="3"/>
      <c r="T10" s="3"/>
      <c r="U10" s="3"/>
      <c r="V10" s="3"/>
      <c r="W10" s="3"/>
      <c r="X10" s="3"/>
      <c r="Y10" s="3"/>
    </row>
    <row r="11" spans="1:53" x14ac:dyDescent="0.25">
      <c r="A11" s="1" t="str">
        <v>Hardware</v>
      </c>
      <c r="B11" s="1"/>
      <c r="C11" s="302" t="s">
        <v>106</v>
      </c>
      <c r="D11" s="302" t="s">
        <v>122</v>
      </c>
      <c r="E11" s="302" t="s">
        <v>123</v>
      </c>
      <c r="F11" s="303" t="s">
        <v>124</v>
      </c>
      <c r="G11" s="302" t="s">
        <v>109</v>
      </c>
      <c r="H11" s="302">
        <v>1</v>
      </c>
      <c r="I11" s="302" t="s">
        <v>125</v>
      </c>
      <c r="J11" s="302">
        <v>1</v>
      </c>
      <c r="K11" s="302" t="s">
        <v>125</v>
      </c>
      <c r="L11" s="302" t="s">
        <v>126</v>
      </c>
      <c r="M11" s="302"/>
      <c r="R11" s="3"/>
      <c r="S11" s="3"/>
      <c r="T11" s="3"/>
      <c r="U11" s="3"/>
      <c r="V11" s="3"/>
      <c r="W11" s="3"/>
      <c r="X11" s="3"/>
      <c r="Y11" s="3"/>
    </row>
    <row r="12" spans="1:53" x14ac:dyDescent="0.25">
      <c r="A12" s="1" t="str">
        <v>Plastic Shim</v>
      </c>
      <c r="B12" s="1"/>
      <c r="C12" s="302" t="s">
        <v>106</v>
      </c>
      <c r="D12" s="302" t="s">
        <v>127</v>
      </c>
      <c r="E12" s="302" t="s">
        <v>123</v>
      </c>
      <c r="F12" s="303" t="s">
        <v>128</v>
      </c>
      <c r="G12" s="302" t="s">
        <v>109</v>
      </c>
      <c r="H12" s="302">
        <v>1</v>
      </c>
      <c r="I12" s="302" t="s">
        <v>110</v>
      </c>
      <c r="J12" s="302">
        <v>3</v>
      </c>
      <c r="K12" s="302" t="s">
        <v>111</v>
      </c>
      <c r="L12" s="302" t="s">
        <v>126</v>
      </c>
      <c r="M12" s="302"/>
      <c r="R12" s="3"/>
      <c r="S12" s="3"/>
      <c r="T12" s="3"/>
      <c r="U12" s="3" t="s">
        <v>691</v>
      </c>
      <c r="V12" s="3"/>
      <c r="W12" s="3"/>
      <c r="X12" s="3"/>
      <c r="Y12" s="3"/>
    </row>
    <row r="13" spans="1:53" ht="16.5" thickBot="1" x14ac:dyDescent="0.3">
      <c r="A13" s="1" t="str">
        <v>Roxul</v>
      </c>
      <c r="B13" s="1"/>
      <c r="C13" s="302" t="s">
        <v>106</v>
      </c>
      <c r="D13" s="302" t="s">
        <v>129</v>
      </c>
      <c r="E13" s="302" t="s">
        <v>123</v>
      </c>
      <c r="F13" s="303" t="s">
        <v>130</v>
      </c>
      <c r="G13" s="302" t="s">
        <v>109</v>
      </c>
      <c r="H13" s="302">
        <v>1</v>
      </c>
      <c r="I13" s="302" t="s">
        <v>110</v>
      </c>
      <c r="J13" s="302">
        <v>3</v>
      </c>
      <c r="K13" s="302" t="s">
        <v>111</v>
      </c>
      <c r="L13" s="302" t="s">
        <v>126</v>
      </c>
      <c r="M13" s="302"/>
      <c r="R13" s="3" t="s">
        <v>692</v>
      </c>
      <c r="S13" s="3"/>
      <c r="T13" s="3"/>
      <c r="U13" s="3" t="s">
        <v>693</v>
      </c>
      <c r="V13" s="3"/>
      <c r="W13" s="3" t="s">
        <v>694</v>
      </c>
      <c r="X13" s="3"/>
      <c r="Y13" s="3" t="s">
        <v>695</v>
      </c>
      <c r="AD13" s="4" t="s">
        <v>696</v>
      </c>
      <c r="AH13" s="4" t="s">
        <v>697</v>
      </c>
      <c r="AL13" s="453" t="s">
        <v>698</v>
      </c>
      <c r="AM13" s="454"/>
      <c r="AN13" s="454"/>
      <c r="AO13" s="455"/>
      <c r="AQ13" s="459" t="s">
        <v>699</v>
      </c>
      <c r="AR13" s="459"/>
    </row>
    <row r="14" spans="1:53" ht="15.75" customHeight="1" x14ac:dyDescent="0.25">
      <c r="A14" s="1" t="str">
        <v>Screw</v>
      </c>
      <c r="B14" s="1"/>
      <c r="C14" s="302" t="s">
        <v>106</v>
      </c>
      <c r="D14" s="302" t="s">
        <v>131</v>
      </c>
      <c r="E14" s="302" t="s">
        <v>108</v>
      </c>
      <c r="F14" s="303" t="s">
        <v>132</v>
      </c>
      <c r="G14" s="302" t="s">
        <v>109</v>
      </c>
      <c r="H14" s="302">
        <v>1</v>
      </c>
      <c r="I14" s="302" t="s">
        <v>110</v>
      </c>
      <c r="J14" s="302">
        <v>2</v>
      </c>
      <c r="K14" s="302" t="s">
        <v>111</v>
      </c>
      <c r="L14" s="302" t="s">
        <v>133</v>
      </c>
      <c r="M14" s="302"/>
      <c r="N14" s="4"/>
      <c r="R14" s="3" t="s">
        <v>700</v>
      </c>
      <c r="S14" s="3"/>
      <c r="T14" s="3"/>
      <c r="U14" s="3"/>
      <c r="V14" s="3"/>
      <c r="W14" s="3" t="s">
        <v>701</v>
      </c>
      <c r="X14" s="3"/>
      <c r="Y14" s="3" t="s">
        <v>702</v>
      </c>
      <c r="AD14" s="4" t="s">
        <v>703</v>
      </c>
      <c r="AH14" s="4" t="s">
        <v>704</v>
      </c>
      <c r="AL14" s="456"/>
      <c r="AM14" s="457"/>
      <c r="AN14" s="457"/>
      <c r="AO14" s="458"/>
      <c r="AQ14" s="459"/>
      <c r="AR14" s="459"/>
      <c r="AV14" s="361" t="s">
        <v>705</v>
      </c>
      <c r="AW14" s="362"/>
      <c r="AX14" s="363"/>
      <c r="AZ14" s="361" t="s">
        <v>706</v>
      </c>
      <c r="BA14" s="363"/>
    </row>
    <row r="15" spans="1:53" ht="15.75" customHeight="1" thickBot="1" x14ac:dyDescent="0.3">
      <c r="A15" s="1" t="str">
        <v>Sealant</v>
      </c>
      <c r="B15" s="1"/>
      <c r="C15" s="302" t="s">
        <v>106</v>
      </c>
      <c r="D15" s="302" t="s">
        <v>134</v>
      </c>
      <c r="E15" s="302" t="s">
        <v>108</v>
      </c>
      <c r="F15" s="303" t="s">
        <v>135</v>
      </c>
      <c r="G15" s="302" t="s">
        <v>109</v>
      </c>
      <c r="H15" s="302">
        <v>1</v>
      </c>
      <c r="I15" s="302" t="s">
        <v>110</v>
      </c>
      <c r="J15" s="302">
        <v>2</v>
      </c>
      <c r="K15" s="302" t="s">
        <v>111</v>
      </c>
      <c r="L15" s="302" t="s">
        <v>133</v>
      </c>
      <c r="M15" s="302"/>
      <c r="R15" s="3" t="s">
        <v>707</v>
      </c>
      <c r="S15" s="3"/>
      <c r="T15" s="3"/>
      <c r="U15" s="3"/>
      <c r="V15" s="3"/>
      <c r="W15" s="3" t="s">
        <v>708</v>
      </c>
      <c r="X15" s="3"/>
      <c r="Y15" s="3" t="s">
        <v>709</v>
      </c>
      <c r="AD15" s="3" t="s">
        <v>710</v>
      </c>
      <c r="AH15" s="3" t="s">
        <v>693</v>
      </c>
      <c r="AL15" s="156" t="s">
        <v>711</v>
      </c>
      <c r="AM15" s="157"/>
      <c r="AN15" s="158" t="s">
        <v>712</v>
      </c>
      <c r="AO15" s="159" t="s">
        <v>713</v>
      </c>
      <c r="AQ15" s="130" t="s">
        <v>714</v>
      </c>
      <c r="AR15" s="130" t="s">
        <v>715</v>
      </c>
      <c r="AV15" s="364"/>
      <c r="AW15" s="365"/>
      <c r="AX15" s="366"/>
      <c r="AZ15" s="364"/>
      <c r="BA15" s="366"/>
    </row>
    <row r="16" spans="1:53" ht="15.75" thickBot="1" x14ac:dyDescent="0.3">
      <c r="A16" s="1" t="str">
        <v>Silicone</v>
      </c>
      <c r="B16" s="1"/>
      <c r="C16" s="302" t="s">
        <v>106</v>
      </c>
      <c r="D16" s="302" t="s">
        <v>136</v>
      </c>
      <c r="E16" s="302" t="s">
        <v>108</v>
      </c>
      <c r="F16" s="303" t="s">
        <v>137</v>
      </c>
      <c r="G16" s="302" t="s">
        <v>109</v>
      </c>
      <c r="H16" s="302">
        <v>1</v>
      </c>
      <c r="I16" s="302" t="s">
        <v>110</v>
      </c>
      <c r="J16" s="302">
        <v>1</v>
      </c>
      <c r="K16" s="302" t="s">
        <v>111</v>
      </c>
      <c r="L16" s="302" t="s">
        <v>133</v>
      </c>
      <c r="M16" s="302"/>
      <c r="R16" s="3" t="s">
        <v>716</v>
      </c>
      <c r="S16" s="3"/>
      <c r="T16" s="3"/>
      <c r="U16" s="3"/>
      <c r="V16" s="3"/>
      <c r="W16" s="3"/>
      <c r="X16" s="3"/>
      <c r="Y16" s="3" t="s">
        <v>717</v>
      </c>
      <c r="AL16" s="126" t="s">
        <v>718</v>
      </c>
      <c r="AM16" s="126" t="s">
        <v>719</v>
      </c>
      <c r="AN16" s="127">
        <v>0.625</v>
      </c>
      <c r="AO16" s="128">
        <v>0.625</v>
      </c>
      <c r="AQ16" s="131" t="str">
        <f>IFERROR(VLOOKUP(Glass!G5,Service!$AM$16:$AO$28,2,0)," ")</f>
        <v xml:space="preserve"> </v>
      </c>
      <c r="AR16" s="131" t="str">
        <f>IFERROR(VLOOKUP(Glass!G5,Service!$AM$16:$AO$28,3,0)," ")</f>
        <v xml:space="preserve"> </v>
      </c>
      <c r="AV16" s="150" t="s">
        <v>720</v>
      </c>
      <c r="AW16" s="151" t="s">
        <v>712</v>
      </c>
      <c r="AX16" s="152" t="s">
        <v>713</v>
      </c>
      <c r="AZ16" s="149" t="s">
        <v>714</v>
      </c>
      <c r="BA16" s="149" t="s">
        <v>715</v>
      </c>
    </row>
    <row r="17" spans="1:53" x14ac:dyDescent="0.25">
      <c r="A17" s="1">
        <v>0</v>
      </c>
      <c r="B17" s="1"/>
      <c r="C17" s="302" t="s">
        <v>106</v>
      </c>
      <c r="D17" s="302" t="s">
        <v>138</v>
      </c>
      <c r="E17" s="302" t="s">
        <v>108</v>
      </c>
      <c r="F17" s="303" t="s">
        <v>139</v>
      </c>
      <c r="G17" s="302" t="s">
        <v>109</v>
      </c>
      <c r="H17" s="302">
        <v>1</v>
      </c>
      <c r="I17" s="302" t="s">
        <v>110</v>
      </c>
      <c r="J17" s="302">
        <v>1</v>
      </c>
      <c r="K17" s="302" t="s">
        <v>111</v>
      </c>
      <c r="L17" s="302" t="s">
        <v>133</v>
      </c>
      <c r="M17" s="302"/>
      <c r="R17" s="3" t="s">
        <v>721</v>
      </c>
      <c r="S17" s="3"/>
      <c r="T17" s="3"/>
      <c r="U17" s="3"/>
      <c r="V17" s="3"/>
      <c r="W17" s="3"/>
      <c r="X17" s="3"/>
      <c r="Y17" s="3" t="s">
        <v>722</v>
      </c>
      <c r="AL17" s="126" t="s">
        <v>723</v>
      </c>
      <c r="AM17" s="126" t="s">
        <v>724</v>
      </c>
      <c r="AN17" s="127">
        <v>0.625</v>
      </c>
      <c r="AO17" s="128" t="s">
        <v>725</v>
      </c>
      <c r="AQ17" s="131" t="str">
        <f>IFERROR(VLOOKUP(Glass!G6,Service!$AM$16:$AO$28,2,0)," ")</f>
        <v xml:space="preserve"> </v>
      </c>
      <c r="AR17" s="131" t="str">
        <f>IFERROR(VLOOKUP(Glass!G6,Service!$AM$16:$AO$28,3,0)," ")</f>
        <v xml:space="preserve"> </v>
      </c>
      <c r="AV17" s="125" t="s">
        <v>726</v>
      </c>
      <c r="AW17" s="145">
        <v>6.5625</v>
      </c>
      <c r="AX17" s="146">
        <v>6.5625</v>
      </c>
      <c r="AZ17" s="131" t="str">
        <f>IFERROR(VLOOKUP(Screen!F5,Service!$AV$17:$AX$20,2,0)," ")</f>
        <v xml:space="preserve"> </v>
      </c>
      <c r="BA17" s="131" t="str">
        <f>IFERROR(VLOOKUP(Screen!F5,Service!$AV$17:$AX$20,3,0)," ")</f>
        <v xml:space="preserve"> </v>
      </c>
    </row>
    <row r="18" spans="1:53" x14ac:dyDescent="0.25">
      <c r="A18" s="1"/>
      <c r="B18" s="1"/>
      <c r="C18" s="302" t="s">
        <v>106</v>
      </c>
      <c r="D18" s="302" t="s">
        <v>140</v>
      </c>
      <c r="E18" s="302" t="s">
        <v>123</v>
      </c>
      <c r="F18" s="303" t="s">
        <v>141</v>
      </c>
      <c r="G18" s="302" t="s">
        <v>109</v>
      </c>
      <c r="H18" s="302">
        <v>1</v>
      </c>
      <c r="I18" s="302" t="s">
        <v>110</v>
      </c>
      <c r="J18" s="302">
        <v>9</v>
      </c>
      <c r="K18" s="302" t="s">
        <v>111</v>
      </c>
      <c r="L18" s="302" t="s">
        <v>126</v>
      </c>
      <c r="M18" s="302"/>
      <c r="R18" s="3" t="s">
        <v>727</v>
      </c>
      <c r="S18" s="3"/>
      <c r="T18" s="3"/>
      <c r="U18" s="3"/>
      <c r="V18" s="3"/>
      <c r="W18" s="3"/>
      <c r="X18" s="3"/>
      <c r="Y18" s="3" t="s">
        <v>728</v>
      </c>
      <c r="AL18" s="126" t="s">
        <v>729</v>
      </c>
      <c r="AM18" s="126" t="s">
        <v>730</v>
      </c>
      <c r="AN18" s="127">
        <v>1.6875</v>
      </c>
      <c r="AO18" s="128">
        <v>0.625</v>
      </c>
      <c r="AQ18" s="131" t="str">
        <f>IFERROR(VLOOKUP(Glass!G7,Service!$AM$16:$AO$28,2,0)," ")</f>
        <v xml:space="preserve"> </v>
      </c>
      <c r="AR18" s="131" t="str">
        <f>IFERROR(VLOOKUP(Glass!G7,Service!$AM$16:$AO$28,3,0)," ")</f>
        <v xml:space="preserve"> </v>
      </c>
      <c r="AV18" s="126" t="s">
        <v>731</v>
      </c>
      <c r="AW18" s="147">
        <v>6.5625</v>
      </c>
      <c r="AX18" s="148">
        <v>6.75</v>
      </c>
      <c r="AZ18" s="131" t="str">
        <f>IFERROR(VLOOKUP(Screen!F6,Service!$AV$17:$AX$20,2,0)," ")</f>
        <v xml:space="preserve"> </v>
      </c>
      <c r="BA18" s="131" t="str">
        <f>IFERROR(VLOOKUP(Screen!F6,Service!$AV$17:$AX$20,3,0)," ")</f>
        <v xml:space="preserve"> </v>
      </c>
    </row>
    <row r="19" spans="1:53" ht="15.75" x14ac:dyDescent="0.25">
      <c r="A19" s="1"/>
      <c r="B19" s="1"/>
      <c r="C19" s="302" t="s">
        <v>106</v>
      </c>
      <c r="D19" s="302" t="s">
        <v>142</v>
      </c>
      <c r="E19" s="302" t="s">
        <v>123</v>
      </c>
      <c r="F19" s="303" t="s">
        <v>143</v>
      </c>
      <c r="G19" s="302" t="s">
        <v>109</v>
      </c>
      <c r="H19" s="302">
        <v>1</v>
      </c>
      <c r="I19" s="302" t="s">
        <v>110</v>
      </c>
      <c r="J19" s="302">
        <v>9</v>
      </c>
      <c r="K19" s="302" t="s">
        <v>111</v>
      </c>
      <c r="L19" s="302" t="s">
        <v>126</v>
      </c>
      <c r="M19" s="302"/>
      <c r="R19" s="3" t="s">
        <v>732</v>
      </c>
      <c r="S19" s="3"/>
      <c r="T19" s="3"/>
      <c r="U19" s="3" t="s">
        <v>733</v>
      </c>
      <c r="V19" s="3"/>
      <c r="W19" s="3"/>
      <c r="X19" s="3"/>
      <c r="AB19" s="4" t="s">
        <v>734</v>
      </c>
      <c r="AD19" s="3" t="s">
        <v>735</v>
      </c>
      <c r="AL19" s="126" t="s">
        <v>736</v>
      </c>
      <c r="AM19" s="126" t="s">
        <v>737</v>
      </c>
      <c r="AN19" s="127">
        <v>0.375</v>
      </c>
      <c r="AO19" s="129">
        <v>0.375</v>
      </c>
      <c r="AQ19" s="131" t="str">
        <f>IFERROR(VLOOKUP(Glass!#REF!,Service!$AM$16:$AO$28,2,0)," ")</f>
        <v xml:space="preserve"> </v>
      </c>
      <c r="AR19" s="131" t="str">
        <f>IFERROR(VLOOKUP(Glass!#REF!,Service!$AM$16:$AO$28,3,0)," ")</f>
        <v xml:space="preserve"> </v>
      </c>
      <c r="AV19" s="126" t="s">
        <v>738</v>
      </c>
      <c r="AW19" s="127">
        <v>0.375</v>
      </c>
      <c r="AX19" s="127">
        <v>4.0625</v>
      </c>
      <c r="AZ19" s="131" t="str">
        <f>IFERROR(VLOOKUP(Screen!F7,Service!$AV$17:$AX$20,2,0)," ")</f>
        <v xml:space="preserve"> </v>
      </c>
      <c r="BA19" s="131" t="str">
        <f>IFERROR(VLOOKUP(Screen!F7,Service!$AV$17:$AX$20,3,0)," ")</f>
        <v xml:space="preserve"> </v>
      </c>
    </row>
    <row r="20" spans="1:53" ht="15.75" x14ac:dyDescent="0.25">
      <c r="A20" s="1"/>
      <c r="B20" s="1"/>
      <c r="C20" s="302" t="s">
        <v>106</v>
      </c>
      <c r="D20" s="302" t="s">
        <v>144</v>
      </c>
      <c r="E20" s="302" t="s">
        <v>123</v>
      </c>
      <c r="F20" s="303" t="s">
        <v>145</v>
      </c>
      <c r="G20" s="302" t="s">
        <v>109</v>
      </c>
      <c r="H20" s="302">
        <v>1</v>
      </c>
      <c r="I20" s="302" t="s">
        <v>110</v>
      </c>
      <c r="J20" s="302">
        <v>6</v>
      </c>
      <c r="K20" s="302" t="s">
        <v>111</v>
      </c>
      <c r="L20" s="302" t="s">
        <v>126</v>
      </c>
      <c r="M20" s="302"/>
      <c r="R20" s="3" t="s">
        <v>739</v>
      </c>
      <c r="S20" s="3"/>
      <c r="T20" s="3"/>
      <c r="U20" s="3" t="s">
        <v>740</v>
      </c>
      <c r="V20" s="3"/>
      <c r="W20" s="3"/>
      <c r="X20" s="3"/>
      <c r="AB20" s="4" t="s">
        <v>741</v>
      </c>
      <c r="AD20" s="3" t="s">
        <v>742</v>
      </c>
      <c r="AL20" s="126" t="s">
        <v>743</v>
      </c>
      <c r="AM20" s="126" t="s">
        <v>744</v>
      </c>
      <c r="AN20" s="127">
        <v>0.375</v>
      </c>
      <c r="AO20" s="128" t="s">
        <v>725</v>
      </c>
      <c r="AQ20" s="131" t="str">
        <f>IFERROR(VLOOKUP(Glass!G9,Service!$AM$16:$AO$28,2,0)," ")</f>
        <v xml:space="preserve"> </v>
      </c>
      <c r="AR20" s="131" t="str">
        <f>IFERROR(VLOOKUP(Glass!G9,Service!$AM$16:$AO$28,3,0)," ")</f>
        <v xml:space="preserve"> </v>
      </c>
      <c r="AV20" s="126" t="s">
        <v>745</v>
      </c>
      <c r="AW20" s="127">
        <v>0.375</v>
      </c>
      <c r="AX20" s="127">
        <v>4.375</v>
      </c>
      <c r="AZ20" s="131" t="str">
        <f>IFERROR(VLOOKUP(Screen!F8,Service!$AV$17:$AX$20,2,0)," ")</f>
        <v xml:space="preserve"> </v>
      </c>
      <c r="BA20" s="131" t="str">
        <f>IFERROR(VLOOKUP(Screen!F8,Service!$AV$17:$AX$20,3,0)," ")</f>
        <v xml:space="preserve"> </v>
      </c>
    </row>
    <row r="21" spans="1:53" x14ac:dyDescent="0.25">
      <c r="A21" s="1"/>
      <c r="B21" s="1"/>
      <c r="C21" s="302" t="s">
        <v>106</v>
      </c>
      <c r="D21" s="302" t="s">
        <v>146</v>
      </c>
      <c r="E21" s="302" t="s">
        <v>123</v>
      </c>
      <c r="F21" s="303" t="s">
        <v>147</v>
      </c>
      <c r="G21" s="302" t="s">
        <v>109</v>
      </c>
      <c r="H21" s="302">
        <v>1</v>
      </c>
      <c r="I21" s="302" t="s">
        <v>110</v>
      </c>
      <c r="J21" s="302">
        <v>6</v>
      </c>
      <c r="K21" s="302" t="s">
        <v>111</v>
      </c>
      <c r="L21" s="302" t="s">
        <v>126</v>
      </c>
      <c r="M21" s="302"/>
      <c r="R21" s="3" t="s">
        <v>746</v>
      </c>
      <c r="S21" s="3"/>
      <c r="T21" s="3"/>
      <c r="U21" s="3" t="s">
        <v>693</v>
      </c>
      <c r="V21" s="3"/>
      <c r="W21" s="3"/>
      <c r="X21" s="3"/>
      <c r="Y21" s="3"/>
      <c r="AB21" s="3" t="s">
        <v>693</v>
      </c>
      <c r="AD21" s="3" t="s">
        <v>710</v>
      </c>
      <c r="AL21" s="126" t="s">
        <v>747</v>
      </c>
      <c r="AM21" s="126" t="s">
        <v>748</v>
      </c>
      <c r="AN21" s="127">
        <v>0.375</v>
      </c>
      <c r="AO21" s="128">
        <v>0.5</v>
      </c>
      <c r="AQ21" s="131" t="str">
        <f>IFERROR(VLOOKUP(Glass!G10,Service!$AM$16:$AO$28,2,0)," ")</f>
        <v xml:space="preserve"> </v>
      </c>
      <c r="AR21" s="131" t="str">
        <f>IFERROR(VLOOKUP(Glass!G10,Service!$AM$16:$AO$28,3,0)," ")</f>
        <v xml:space="preserve"> </v>
      </c>
      <c r="AZ21" s="131" t="str">
        <f>IFERROR(VLOOKUP(Screen!F9,Service!$AV$17:$AX$20,2,0)," ")</f>
        <v xml:space="preserve"> </v>
      </c>
      <c r="BA21" s="131" t="str">
        <f>IFERROR(VLOOKUP(Screen!F9,Service!$AV$17:$AX$20,3,0)," ")</f>
        <v xml:space="preserve"> </v>
      </c>
    </row>
    <row r="22" spans="1:53" x14ac:dyDescent="0.25">
      <c r="A22" s="1"/>
      <c r="B22" s="1"/>
      <c r="C22" s="302" t="s">
        <v>106</v>
      </c>
      <c r="D22" s="302" t="s">
        <v>148</v>
      </c>
      <c r="E22" s="302" t="s">
        <v>123</v>
      </c>
      <c r="F22" s="303" t="s">
        <v>149</v>
      </c>
      <c r="G22" s="302" t="s">
        <v>109</v>
      </c>
      <c r="H22" s="302">
        <v>1</v>
      </c>
      <c r="I22" s="302" t="s">
        <v>110</v>
      </c>
      <c r="J22" s="302">
        <v>3</v>
      </c>
      <c r="K22" s="302" t="s">
        <v>111</v>
      </c>
      <c r="L22" s="302" t="s">
        <v>126</v>
      </c>
      <c r="M22" s="302"/>
      <c r="R22" s="3" t="s">
        <v>749</v>
      </c>
      <c r="S22" s="3"/>
      <c r="T22" s="3"/>
      <c r="U22" s="3" t="s">
        <v>750</v>
      </c>
      <c r="V22" s="3"/>
      <c r="W22" s="3"/>
      <c r="X22" s="3"/>
      <c r="Y22" s="3"/>
      <c r="AL22" s="126" t="s">
        <v>751</v>
      </c>
      <c r="AM22" s="126" t="s">
        <v>752</v>
      </c>
      <c r="AN22" s="127">
        <v>0.5</v>
      </c>
      <c r="AO22" s="129">
        <v>0.5</v>
      </c>
      <c r="AQ22" s="131" t="str">
        <f>IFERROR(VLOOKUP(Glass!G11,Service!$AM$16:$AO$28,2,0)," ")</f>
        <v xml:space="preserve"> </v>
      </c>
      <c r="AR22" s="131" t="str">
        <f>IFERROR(VLOOKUP(Glass!G11,Service!$AM$16:$AO$28,3,0)," ")</f>
        <v xml:space="preserve"> </v>
      </c>
      <c r="AZ22" s="131" t="str">
        <f>IFERROR(VLOOKUP(Screen!F10,Service!$AV$17:$AX$20,2,0)," ")</f>
        <v xml:space="preserve"> </v>
      </c>
      <c r="BA22" s="131" t="str">
        <f>IFERROR(VLOOKUP(Screen!F10,Service!$AV$17:$AX$20,3,0)," ")</f>
        <v xml:space="preserve"> </v>
      </c>
    </row>
    <row r="23" spans="1:53" x14ac:dyDescent="0.25">
      <c r="A23" s="1"/>
      <c r="B23" s="1"/>
      <c r="C23" s="302" t="s">
        <v>106</v>
      </c>
      <c r="D23" s="302" t="s">
        <v>150</v>
      </c>
      <c r="E23" s="302" t="s">
        <v>123</v>
      </c>
      <c r="F23" s="303" t="s">
        <v>151</v>
      </c>
      <c r="G23" s="302" t="s">
        <v>109</v>
      </c>
      <c r="H23" s="302">
        <v>1</v>
      </c>
      <c r="I23" s="302" t="s">
        <v>110</v>
      </c>
      <c r="J23" s="302">
        <v>3</v>
      </c>
      <c r="K23" s="302" t="s">
        <v>111</v>
      </c>
      <c r="L23" s="302" t="s">
        <v>126</v>
      </c>
      <c r="M23" s="302"/>
      <c r="R23" s="3" t="s">
        <v>753</v>
      </c>
      <c r="S23" s="3"/>
      <c r="T23" s="3"/>
      <c r="U23" s="3" t="s">
        <v>754</v>
      </c>
      <c r="V23" s="3"/>
      <c r="W23" s="3"/>
      <c r="X23" s="3"/>
      <c r="Y23" s="3" t="s">
        <v>755</v>
      </c>
      <c r="AL23" s="126" t="s">
        <v>756</v>
      </c>
      <c r="AM23" s="126" t="s">
        <v>757</v>
      </c>
      <c r="AN23" s="127">
        <v>5.5</v>
      </c>
      <c r="AO23" s="129">
        <v>5.6875</v>
      </c>
      <c r="AQ23" s="131" t="str">
        <f>IFERROR(VLOOKUP(Glass!G12,Service!$AM$16:$AO$28,2,0)," ")</f>
        <v xml:space="preserve"> </v>
      </c>
      <c r="AR23" s="131" t="str">
        <f>IFERROR(VLOOKUP(Glass!G12,Service!$AM$16:$AO$28,3,0)," ")</f>
        <v xml:space="preserve"> </v>
      </c>
      <c r="AV23" s="142"/>
      <c r="AW23" s="143"/>
      <c r="AX23" s="144"/>
      <c r="AZ23" s="131" t="str">
        <f>IFERROR(VLOOKUP(Screen!F11,Service!$AV$17:$AX$20,2,0)," ")</f>
        <v xml:space="preserve"> </v>
      </c>
      <c r="BA23" s="131" t="str">
        <f>IFERROR(VLOOKUP(Screen!F11,Service!$AV$17:$AX$20,3,0)," ")</f>
        <v xml:space="preserve"> </v>
      </c>
    </row>
    <row r="24" spans="1:53" x14ac:dyDescent="0.25">
      <c r="A24" s="1"/>
      <c r="B24" s="1"/>
      <c r="C24" s="302"/>
      <c r="D24" s="302"/>
      <c r="E24" s="302"/>
      <c r="F24" s="303"/>
      <c r="G24" s="302"/>
      <c r="H24" s="302"/>
      <c r="I24" s="302"/>
      <c r="J24" s="302"/>
      <c r="K24" s="302"/>
      <c r="L24" s="302"/>
      <c r="M24" s="302"/>
      <c r="R24" s="3" t="s">
        <v>758</v>
      </c>
      <c r="S24" s="3"/>
      <c r="T24" s="3"/>
      <c r="U24" s="3" t="s">
        <v>759</v>
      </c>
      <c r="V24" s="3"/>
      <c r="W24" s="3"/>
      <c r="X24" s="3"/>
      <c r="Y24" s="3" t="s">
        <v>760</v>
      </c>
      <c r="AL24" s="126" t="s">
        <v>761</v>
      </c>
      <c r="AM24" s="126" t="s">
        <v>762</v>
      </c>
      <c r="AN24" s="127">
        <v>8.3937000000000008</v>
      </c>
      <c r="AO24" s="129">
        <v>8.3937000000000008</v>
      </c>
      <c r="AQ24" s="131" t="str">
        <f>IFERROR(VLOOKUP(Glass!G13,Service!$AM$16:$AO$28,2,0)," ")</f>
        <v xml:space="preserve"> </v>
      </c>
      <c r="AR24" s="131" t="str">
        <f>IFERROR(VLOOKUP(Glass!G13,Service!$AM$16:$AO$28,3,0)," ")</f>
        <v xml:space="preserve"> </v>
      </c>
      <c r="AV24" s="142"/>
      <c r="AW24" s="143"/>
      <c r="AX24" s="144"/>
      <c r="AZ24" s="131" t="str">
        <f>IFERROR(VLOOKUP(Screen!F12,Service!$AV$17:$AX$20,2,0)," ")</f>
        <v xml:space="preserve"> </v>
      </c>
      <c r="BA24" s="131" t="str">
        <f>IFERROR(VLOOKUP(Screen!F12,Service!$AV$17:$AX$20,3,0)," ")</f>
        <v xml:space="preserve"> </v>
      </c>
    </row>
    <row r="25" spans="1:53" x14ac:dyDescent="0.25">
      <c r="A25" s="1"/>
      <c r="B25" s="1"/>
      <c r="C25" s="302"/>
      <c r="D25" s="302"/>
      <c r="E25" s="302"/>
      <c r="F25" s="303"/>
      <c r="G25" s="302"/>
      <c r="H25" s="302"/>
      <c r="I25" s="302"/>
      <c r="J25" s="302"/>
      <c r="K25" s="302"/>
      <c r="L25" s="302"/>
      <c r="M25" s="302"/>
      <c r="R25" s="3" t="s">
        <v>763</v>
      </c>
      <c r="S25" s="3"/>
      <c r="T25" s="3"/>
      <c r="U25" s="3"/>
      <c r="V25" s="3"/>
      <c r="W25" s="3"/>
      <c r="X25" s="3"/>
      <c r="Y25" s="3"/>
      <c r="AL25" s="126" t="s">
        <v>764</v>
      </c>
      <c r="AM25" s="126" t="s">
        <v>765</v>
      </c>
      <c r="AN25" s="127">
        <v>5</v>
      </c>
      <c r="AO25" s="127">
        <v>5</v>
      </c>
      <c r="AQ25" s="131" t="str">
        <f>IFERROR(VLOOKUP(Glass!G14,Service!$AM$16:$AO$28,2,0)," ")</f>
        <v xml:space="preserve"> </v>
      </c>
      <c r="AR25" s="131" t="str">
        <f>IFERROR(VLOOKUP(Glass!G14,Service!$AM$16:$AO$28,3,0)," ")</f>
        <v xml:space="preserve"> </v>
      </c>
      <c r="AV25" s="142"/>
      <c r="AW25" s="143"/>
      <c r="AX25" s="144"/>
      <c r="AZ25" s="131" t="str">
        <f>IFERROR(VLOOKUP(Screen!F13,Service!$AV$17:$AX$20,2,0)," ")</f>
        <v xml:space="preserve"> </v>
      </c>
      <c r="BA25" s="131" t="str">
        <f>IFERROR(VLOOKUP(Screen!F13,Service!$AV$17:$AX$20,3,0)," ")</f>
        <v xml:space="preserve"> </v>
      </c>
    </row>
    <row r="26" spans="1:53" x14ac:dyDescent="0.25">
      <c r="A26" s="1"/>
      <c r="B26" s="1"/>
      <c r="C26" s="302" t="s">
        <v>152</v>
      </c>
      <c r="D26" s="302" t="s">
        <v>107</v>
      </c>
      <c r="E26" s="302" t="s">
        <v>108</v>
      </c>
      <c r="F26" s="303"/>
      <c r="G26" s="302" t="s">
        <v>153</v>
      </c>
      <c r="H26" s="302">
        <v>1</v>
      </c>
      <c r="I26" s="302" t="s">
        <v>110</v>
      </c>
      <c r="J26" s="302"/>
      <c r="K26" s="302" t="s">
        <v>154</v>
      </c>
      <c r="L26" s="302" t="s">
        <v>126</v>
      </c>
      <c r="M26" s="302"/>
      <c r="R26" s="3" t="s">
        <v>766</v>
      </c>
      <c r="S26" s="3"/>
      <c r="T26" s="3"/>
      <c r="U26" s="3"/>
      <c r="V26" s="3"/>
      <c r="W26" s="3"/>
      <c r="X26" s="3"/>
      <c r="Y26" s="3"/>
      <c r="AL26" s="160" t="s">
        <v>767</v>
      </c>
      <c r="AM26" s="126" t="s">
        <v>768</v>
      </c>
      <c r="AN26" s="127">
        <v>0.5</v>
      </c>
      <c r="AO26" s="129">
        <v>0.5</v>
      </c>
      <c r="AQ26" s="131" t="str">
        <f>IFERROR(VLOOKUP(Glass!G15,Service!$AM$16:$AO$28,2,0)," ")</f>
        <v xml:space="preserve"> </v>
      </c>
      <c r="AR26" s="131" t="str">
        <f>IFERROR(VLOOKUP(Glass!G15,Service!$AM$16:$AO$28,3,0)," ")</f>
        <v xml:space="preserve"> </v>
      </c>
      <c r="AV26" s="142"/>
      <c r="AW26" s="143"/>
      <c r="AX26" s="144"/>
      <c r="AZ26" s="131" t="str">
        <f>IFERROR(VLOOKUP(Screen!F14,Service!$AV$17:$AX$20,2,0)," ")</f>
        <v xml:space="preserve"> </v>
      </c>
      <c r="BA26" s="131" t="str">
        <f>IFERROR(VLOOKUP(Screen!F14,Service!$AV$17:$AX$20,3,0)," ")</f>
        <v xml:space="preserve"> </v>
      </c>
    </row>
    <row r="27" spans="1:53" x14ac:dyDescent="0.25">
      <c r="A27" s="1"/>
      <c r="B27" s="1"/>
      <c r="C27" s="302" t="s">
        <v>152</v>
      </c>
      <c r="D27" s="302" t="s">
        <v>155</v>
      </c>
      <c r="E27" s="302" t="s">
        <v>123</v>
      </c>
      <c r="F27" s="303" t="s">
        <v>156</v>
      </c>
      <c r="G27" s="302" t="s">
        <v>153</v>
      </c>
      <c r="H27" s="302">
        <v>1</v>
      </c>
      <c r="I27" s="302" t="s">
        <v>110</v>
      </c>
      <c r="J27" s="302">
        <v>30</v>
      </c>
      <c r="K27" s="302" t="s">
        <v>154</v>
      </c>
      <c r="L27" s="302" t="s">
        <v>126</v>
      </c>
      <c r="M27" s="302"/>
      <c r="R27" s="3" t="s">
        <v>769</v>
      </c>
      <c r="S27" s="3"/>
      <c r="T27" s="3"/>
      <c r="U27" s="3"/>
      <c r="V27" s="3"/>
      <c r="W27" s="3"/>
      <c r="X27" s="3"/>
      <c r="Y27" s="3"/>
      <c r="AL27" s="155" t="s">
        <v>770</v>
      </c>
      <c r="AM27" s="126" t="s">
        <v>771</v>
      </c>
      <c r="AN27" s="127">
        <v>5.625</v>
      </c>
      <c r="AO27" s="129">
        <v>8.625</v>
      </c>
      <c r="AQ27" s="131" t="str">
        <f>IFERROR(VLOOKUP(Glass!G16,Service!$AM$16:$AO$28,2,0)," ")</f>
        <v xml:space="preserve"> </v>
      </c>
      <c r="AR27" s="131" t="str">
        <f>IFERROR(VLOOKUP(Glass!G16,Service!$AM$16:$AO$28,3,0)," ")</f>
        <v xml:space="preserve"> </v>
      </c>
      <c r="AV27" s="142"/>
      <c r="AW27" s="143"/>
      <c r="AX27" s="144"/>
      <c r="AZ27" s="131" t="str">
        <f>IFERROR(VLOOKUP(Screen!F15,Service!$AV$17:$AX$20,2,0)," ")</f>
        <v xml:space="preserve"> </v>
      </c>
      <c r="BA27" s="131" t="str">
        <f>IFERROR(VLOOKUP(Screen!F15,Service!$AV$17:$AX$20,3,0)," ")</f>
        <v xml:space="preserve"> </v>
      </c>
    </row>
    <row r="28" spans="1:53" x14ac:dyDescent="0.25">
      <c r="A28" s="1"/>
      <c r="B28" s="1"/>
      <c r="C28" s="302" t="s">
        <v>152</v>
      </c>
      <c r="D28" s="302" t="s">
        <v>157</v>
      </c>
      <c r="E28" s="302" t="s">
        <v>123</v>
      </c>
      <c r="F28" s="303" t="s">
        <v>156</v>
      </c>
      <c r="G28" s="302" t="s">
        <v>153</v>
      </c>
      <c r="H28" s="302">
        <v>1</v>
      </c>
      <c r="I28" s="302" t="s">
        <v>110</v>
      </c>
      <c r="J28" s="302">
        <v>30</v>
      </c>
      <c r="K28" s="302" t="s">
        <v>154</v>
      </c>
      <c r="L28" s="302" t="s">
        <v>126</v>
      </c>
      <c r="M28" s="302"/>
      <c r="R28" s="3"/>
      <c r="S28" s="3"/>
      <c r="T28" s="3"/>
      <c r="U28" s="3"/>
      <c r="V28" s="3"/>
      <c r="W28" s="3"/>
      <c r="X28" s="3" t="s">
        <v>772</v>
      </c>
      <c r="Y28" s="3"/>
      <c r="AD28" t="s">
        <v>711</v>
      </c>
      <c r="AL28" s="154"/>
      <c r="AM28" s="126" t="s">
        <v>773</v>
      </c>
      <c r="AN28" s="154"/>
      <c r="AO28" s="154"/>
      <c r="AQ28" s="131" t="str">
        <f>IFERROR(VLOOKUP(Glass!G17,Service!$AM$16:$AO$28,2,0)," ")</f>
        <v xml:space="preserve"> </v>
      </c>
      <c r="AR28" s="131" t="str">
        <f>IFERROR(VLOOKUP(Glass!G17,Service!$AM$16:$AO$28,3,0)," ")</f>
        <v xml:space="preserve"> </v>
      </c>
      <c r="AV28" s="142"/>
      <c r="AW28" s="143"/>
      <c r="AX28" s="144"/>
      <c r="AZ28" s="131" t="str">
        <f>IFERROR(VLOOKUP(Screen!F16,Service!$AV$17:$AX$20,2,0)," ")</f>
        <v xml:space="preserve"> </v>
      </c>
      <c r="BA28" s="131" t="str">
        <f>IFERROR(VLOOKUP(Screen!F16,Service!$AV$17:$AX$20,3,0)," ")</f>
        <v xml:space="preserve"> </v>
      </c>
    </row>
    <row r="29" spans="1:53" x14ac:dyDescent="0.25">
      <c r="A29" s="1"/>
      <c r="B29" s="1"/>
      <c r="C29" s="302"/>
      <c r="D29" s="302"/>
      <c r="E29" s="302"/>
      <c r="F29" s="303"/>
      <c r="G29" s="302"/>
      <c r="H29" s="302"/>
      <c r="I29" s="302"/>
      <c r="J29" s="302"/>
      <c r="K29" s="302"/>
      <c r="L29" s="302"/>
      <c r="M29" s="302"/>
      <c r="R29" s="3" t="s">
        <v>774</v>
      </c>
      <c r="S29" s="3"/>
      <c r="T29" s="3"/>
      <c r="U29" s="3" t="s">
        <v>775</v>
      </c>
      <c r="V29" s="3" t="s">
        <v>689</v>
      </c>
      <c r="W29" s="3"/>
      <c r="X29" s="3" t="s">
        <v>776</v>
      </c>
      <c r="Y29" s="3" t="s">
        <v>777</v>
      </c>
      <c r="Z29" s="3" t="s">
        <v>778</v>
      </c>
      <c r="AD29" t="s">
        <v>779</v>
      </c>
      <c r="AQ29" s="131" t="str">
        <f>IFERROR(VLOOKUP(Glass!G18,Service!$AM$16:$AO$28,2,0)," ")</f>
        <v xml:space="preserve"> </v>
      </c>
      <c r="AR29" s="131" t="str">
        <f>IFERROR(VLOOKUP(Glass!G18,Service!$AM$16:$AO$28,3,0)," ")</f>
        <v xml:space="preserve"> </v>
      </c>
      <c r="AV29" s="142"/>
      <c r="AW29" s="143"/>
      <c r="AX29" s="144"/>
      <c r="AZ29" s="131" t="str">
        <f>IFERROR(VLOOKUP(Screen!F17,Service!$AV$17:$AX$20,2,0)," ")</f>
        <v xml:space="preserve"> </v>
      </c>
      <c r="BA29" s="131" t="str">
        <f>IFERROR(VLOOKUP(Screen!F17,Service!$AV$17:$AX$20,3,0)," ")</f>
        <v xml:space="preserve"> </v>
      </c>
    </row>
    <row r="30" spans="1:53" x14ac:dyDescent="0.25">
      <c r="A30" s="1"/>
      <c r="B30" s="1"/>
      <c r="C30" s="302"/>
      <c r="D30" s="302"/>
      <c r="E30" s="302"/>
      <c r="F30" s="303"/>
      <c r="G30" s="302"/>
      <c r="H30" s="302"/>
      <c r="I30" s="302"/>
      <c r="J30" s="302"/>
      <c r="K30" s="302"/>
      <c r="L30" s="302"/>
      <c r="M30" s="302"/>
      <c r="R30" s="3" t="s">
        <v>780</v>
      </c>
      <c r="S30" s="3"/>
      <c r="T30" s="3"/>
      <c r="U30" s="3" t="s">
        <v>781</v>
      </c>
      <c r="V30" s="3" t="s">
        <v>689</v>
      </c>
      <c r="W30" s="3"/>
      <c r="X30" s="3" t="s">
        <v>782</v>
      </c>
      <c r="Y30" s="3" t="s">
        <v>783</v>
      </c>
      <c r="Z30" s="3" t="s">
        <v>784</v>
      </c>
      <c r="AD30" t="s">
        <v>785</v>
      </c>
      <c r="AL30" s="16"/>
      <c r="AM30" s="142"/>
      <c r="AN30" s="143"/>
      <c r="AO30" s="144"/>
      <c r="AQ30" s="131" t="str">
        <f>IFERROR(VLOOKUP(Glass!G19,Service!$AM$16:$AO$28,2,0)," ")</f>
        <v xml:space="preserve"> </v>
      </c>
      <c r="AR30" s="131" t="str">
        <f>IFERROR(VLOOKUP(Glass!G19,Service!$AM$16:$AO$28,3,0)," ")</f>
        <v xml:space="preserve"> </v>
      </c>
      <c r="AV30" s="142"/>
      <c r="AW30" s="143"/>
      <c r="AX30" s="144"/>
      <c r="AZ30" s="131" t="str">
        <f>IFERROR(VLOOKUP(Screen!F18,Service!$AV$17:$AX$20,2,0)," ")</f>
        <v xml:space="preserve"> </v>
      </c>
      <c r="BA30" s="131" t="str">
        <f>IFERROR(VLOOKUP(Screen!F18,Service!$AV$17:$AX$20,3,0)," ")</f>
        <v xml:space="preserve"> </v>
      </c>
    </row>
    <row r="31" spans="1:53" x14ac:dyDescent="0.25">
      <c r="A31" s="1"/>
      <c r="B31" s="1"/>
      <c r="C31" s="302" t="s">
        <v>158</v>
      </c>
      <c r="D31" s="302" t="s">
        <v>107</v>
      </c>
      <c r="E31" s="302" t="s">
        <v>108</v>
      </c>
      <c r="F31" s="303"/>
      <c r="G31" s="302" t="s">
        <v>153</v>
      </c>
      <c r="H31" s="302">
        <v>1</v>
      </c>
      <c r="I31" s="302" t="s">
        <v>110</v>
      </c>
      <c r="J31" s="302"/>
      <c r="K31" s="302" t="s">
        <v>111</v>
      </c>
      <c r="L31" s="302" t="s">
        <v>159</v>
      </c>
      <c r="M31" s="302"/>
      <c r="R31" s="3"/>
      <c r="S31" s="3"/>
      <c r="T31" s="3"/>
      <c r="U31" s="3" t="s">
        <v>786</v>
      </c>
      <c r="V31" s="3" t="s">
        <v>689</v>
      </c>
      <c r="W31" s="3"/>
      <c r="X31" s="3"/>
      <c r="Y31" s="3"/>
      <c r="Z31" s="3" t="s">
        <v>787</v>
      </c>
      <c r="AD31" t="s">
        <v>788</v>
      </c>
      <c r="AL31" s="16"/>
      <c r="AM31" s="142"/>
      <c r="AN31" s="143"/>
      <c r="AO31" s="144"/>
      <c r="AQ31" s="131" t="str">
        <f>IFERROR(VLOOKUP(Glass!G20,Service!$AM$16:$AO$28,2,0)," ")</f>
        <v xml:space="preserve"> </v>
      </c>
      <c r="AR31" s="131" t="str">
        <f>IFERROR(VLOOKUP(Glass!G20,Service!$AM$16:$AO$28,3,0)," ")</f>
        <v xml:space="preserve"> </v>
      </c>
      <c r="AV31" s="142"/>
      <c r="AW31" s="143"/>
      <c r="AX31" s="143"/>
      <c r="AZ31" s="131" t="str">
        <f>IFERROR(VLOOKUP(Screen!F19,Service!$AV$17:$AX$20,2,0)," ")</f>
        <v xml:space="preserve"> </v>
      </c>
      <c r="BA31" s="131" t="str">
        <f>IFERROR(VLOOKUP(Screen!F19,Service!$AV$17:$AX$20,3,0)," ")</f>
        <v xml:space="preserve"> </v>
      </c>
    </row>
    <row r="32" spans="1:53" x14ac:dyDescent="0.25">
      <c r="A32" s="1"/>
      <c r="B32" s="1"/>
      <c r="C32" s="302" t="s">
        <v>158</v>
      </c>
      <c r="D32" s="302" t="s">
        <v>160</v>
      </c>
      <c r="E32" s="302" t="s">
        <v>108</v>
      </c>
      <c r="F32" s="303" t="s">
        <v>161</v>
      </c>
      <c r="G32" s="302" t="s">
        <v>153</v>
      </c>
      <c r="H32" s="302">
        <v>1</v>
      </c>
      <c r="I32" s="302" t="s">
        <v>110</v>
      </c>
      <c r="J32" s="302">
        <v>4</v>
      </c>
      <c r="K32" s="302" t="s">
        <v>111</v>
      </c>
      <c r="L32" s="302" t="s">
        <v>159</v>
      </c>
      <c r="M32" s="302"/>
      <c r="R32" s="3"/>
      <c r="S32" s="3"/>
      <c r="T32" s="3"/>
      <c r="U32" s="3" t="s">
        <v>789</v>
      </c>
      <c r="V32" s="3" t="s">
        <v>689</v>
      </c>
      <c r="W32" s="3"/>
      <c r="X32" s="3"/>
      <c r="Y32" s="3"/>
      <c r="Z32" s="3"/>
      <c r="AD32" t="s">
        <v>790</v>
      </c>
      <c r="AL32" s="16"/>
      <c r="AM32" s="142"/>
      <c r="AN32" s="143"/>
      <c r="AO32" s="144"/>
      <c r="AQ32" s="131" t="str">
        <f>IFERROR(VLOOKUP(Glass!G21,Service!$AM$16:$AO$28,2,0)," ")</f>
        <v xml:space="preserve"> </v>
      </c>
      <c r="AR32" s="131" t="str">
        <f>IFERROR(VLOOKUP(Glass!G21,Service!$AM$16:$AO$28,3,0)," ")</f>
        <v xml:space="preserve"> </v>
      </c>
      <c r="AZ32" s="131" t="str">
        <f>IFERROR(VLOOKUP(Screen!F20,Service!$AV$17:$AX$20,2,0)," ")</f>
        <v xml:space="preserve"> </v>
      </c>
      <c r="BA32" s="131" t="str">
        <f>IFERROR(VLOOKUP(Screen!F20,Service!$AV$17:$AX$20,3,0)," ")</f>
        <v xml:space="preserve"> </v>
      </c>
    </row>
    <row r="33" spans="1:53" x14ac:dyDescent="0.25">
      <c r="A33" s="1"/>
      <c r="B33" s="1"/>
      <c r="C33" s="302" t="s">
        <v>158</v>
      </c>
      <c r="D33" s="302" t="s">
        <v>162</v>
      </c>
      <c r="E33" s="302" t="s">
        <v>108</v>
      </c>
      <c r="F33" s="303" t="s">
        <v>163</v>
      </c>
      <c r="G33" s="302" t="s">
        <v>153</v>
      </c>
      <c r="H33" s="302">
        <v>1</v>
      </c>
      <c r="I33" s="302" t="s">
        <v>110</v>
      </c>
      <c r="J33" s="302">
        <v>1</v>
      </c>
      <c r="K33" s="302" t="s">
        <v>111</v>
      </c>
      <c r="L33" s="302" t="s">
        <v>159</v>
      </c>
      <c r="M33" s="302"/>
      <c r="R33" s="3"/>
      <c r="S33" s="3"/>
      <c r="T33" s="3"/>
      <c r="U33" s="3" t="s">
        <v>791</v>
      </c>
      <c r="V33" s="3" t="s">
        <v>687</v>
      </c>
      <c r="W33" s="3"/>
      <c r="X33" s="3" t="s">
        <v>792</v>
      </c>
      <c r="Y33" s="3" t="s">
        <v>793</v>
      </c>
      <c r="Z33" s="3"/>
      <c r="AD33" t="s">
        <v>794</v>
      </c>
      <c r="AL33" s="16"/>
      <c r="AM33" s="142"/>
      <c r="AN33" s="143"/>
      <c r="AO33" s="144"/>
      <c r="AQ33" s="131" t="str">
        <f>IFERROR(VLOOKUP(Glass!G22,Service!$AM$16:$AO$28,2,0)," ")</f>
        <v xml:space="preserve"> </v>
      </c>
      <c r="AR33" s="131" t="str">
        <f>IFERROR(VLOOKUP(Glass!G22,Service!$AM$16:$AO$28,3,0)," ")</f>
        <v xml:space="preserve"> </v>
      </c>
      <c r="AZ33" s="131" t="str">
        <f>IFERROR(VLOOKUP(Screen!F43,Service!$AV$17:$AX$20,2,0)," ")</f>
        <v xml:space="preserve"> </v>
      </c>
      <c r="BA33" s="131" t="str">
        <f>IFERROR(VLOOKUP(Screen!F43,Service!$AV$17:$AX$20,3,0)," ")</f>
        <v xml:space="preserve"> </v>
      </c>
    </row>
    <row r="34" spans="1:53" x14ac:dyDescent="0.25">
      <c r="A34" s="1"/>
      <c r="B34" s="1"/>
      <c r="C34" s="302" t="s">
        <v>158</v>
      </c>
      <c r="D34" s="302" t="s">
        <v>164</v>
      </c>
      <c r="E34" s="302" t="s">
        <v>108</v>
      </c>
      <c r="F34" s="303" t="s">
        <v>165</v>
      </c>
      <c r="G34" s="302" t="s">
        <v>153</v>
      </c>
      <c r="H34" s="302">
        <v>1</v>
      </c>
      <c r="I34" s="302" t="s">
        <v>110</v>
      </c>
      <c r="J34" s="302">
        <v>1</v>
      </c>
      <c r="K34" s="302" t="s">
        <v>111</v>
      </c>
      <c r="L34" s="302" t="s">
        <v>159</v>
      </c>
      <c r="M34" s="302"/>
      <c r="R34" s="3" t="s">
        <v>795</v>
      </c>
      <c r="S34" s="3"/>
      <c r="T34" s="3"/>
      <c r="U34" s="3" t="s">
        <v>796</v>
      </c>
      <c r="V34" s="3" t="s">
        <v>689</v>
      </c>
      <c r="W34" s="3"/>
      <c r="X34" s="3" t="s">
        <v>797</v>
      </c>
      <c r="Y34" s="3" t="s">
        <v>798</v>
      </c>
      <c r="Z34" s="3"/>
      <c r="AL34" s="16"/>
      <c r="AM34" s="142"/>
      <c r="AN34" s="143"/>
      <c r="AO34" s="144"/>
      <c r="AQ34" s="131" t="str">
        <f>IFERROR(VLOOKUP(Glass!G23,Service!$AM$16:$AO$28,2,0)," ")</f>
        <v xml:space="preserve"> </v>
      </c>
      <c r="AR34" s="131" t="str">
        <f>IFERROR(VLOOKUP(Glass!G23,Service!$AM$16:$AO$28,3,0)," ")</f>
        <v xml:space="preserve"> </v>
      </c>
      <c r="AZ34" s="131" t="str">
        <f>IFERROR(VLOOKUP(Screen!F44,Service!$AV$17:$AX$20,2,0)," ")</f>
        <v xml:space="preserve"> </v>
      </c>
      <c r="BA34" s="131" t="str">
        <f>IFERROR(VLOOKUP(Screen!F44,Service!$AV$17:$AX$20,3,0)," ")</f>
        <v xml:space="preserve"> </v>
      </c>
    </row>
    <row r="35" spans="1:53" x14ac:dyDescent="0.25">
      <c r="A35" s="1"/>
      <c r="B35" s="1"/>
      <c r="C35" s="302" t="s">
        <v>158</v>
      </c>
      <c r="D35" s="302" t="s">
        <v>166</v>
      </c>
      <c r="E35" s="302" t="s">
        <v>108</v>
      </c>
      <c r="F35" s="303" t="s">
        <v>167</v>
      </c>
      <c r="G35" s="302" t="s">
        <v>153</v>
      </c>
      <c r="H35" s="302">
        <v>1</v>
      </c>
      <c r="I35" s="302" t="s">
        <v>110</v>
      </c>
      <c r="J35" s="302">
        <v>1</v>
      </c>
      <c r="K35" s="302" t="s">
        <v>111</v>
      </c>
      <c r="L35" s="302" t="s">
        <v>159</v>
      </c>
      <c r="M35" s="302"/>
      <c r="R35" s="3" t="s">
        <v>799</v>
      </c>
      <c r="S35" s="3"/>
      <c r="T35" s="3"/>
      <c r="U35" s="3" t="s">
        <v>800</v>
      </c>
      <c r="V35" s="3" t="s">
        <v>689</v>
      </c>
      <c r="W35" s="3"/>
      <c r="X35" s="3" t="s">
        <v>801</v>
      </c>
      <c r="Y35" s="3" t="s">
        <v>802</v>
      </c>
      <c r="AQ35" s="131" t="str">
        <f>IFERROR(VLOOKUP(Glass!G24,Service!$AM$16:$AO$28,2,0)," ")</f>
        <v xml:space="preserve"> </v>
      </c>
      <c r="AR35" s="131" t="str">
        <f>IFERROR(VLOOKUP(Glass!G24,Service!$AM$16:$AO$28,3,0)," ")</f>
        <v xml:space="preserve"> </v>
      </c>
      <c r="AZ35" s="131" t="str">
        <f>IFERROR(VLOOKUP(Screen!#REF!,Service!$AV$17:$AX$20,2,0)," ")</f>
        <v xml:space="preserve"> </v>
      </c>
      <c r="BA35" s="131" t="str">
        <f>IFERROR(VLOOKUP(Screen!#REF!,Service!$AV$17:$AX$20,3,0)," ")</f>
        <v xml:space="preserve"> </v>
      </c>
    </row>
    <row r="36" spans="1:53" x14ac:dyDescent="0.25">
      <c r="A36" s="1"/>
      <c r="B36" s="1"/>
      <c r="C36" s="302" t="s">
        <v>158</v>
      </c>
      <c r="D36" s="302" t="s">
        <v>168</v>
      </c>
      <c r="E36" s="302" t="s">
        <v>108</v>
      </c>
      <c r="F36" s="303" t="s">
        <v>169</v>
      </c>
      <c r="G36" s="302" t="s">
        <v>153</v>
      </c>
      <c r="H36" s="302">
        <v>1</v>
      </c>
      <c r="I36" s="302" t="s">
        <v>110</v>
      </c>
      <c r="J36" s="302">
        <v>12</v>
      </c>
      <c r="K36" s="302" t="s">
        <v>111</v>
      </c>
      <c r="L36" s="302" t="s">
        <v>159</v>
      </c>
      <c r="M36" s="302"/>
      <c r="U36" s="3" t="s">
        <v>803</v>
      </c>
      <c r="V36" s="3" t="s">
        <v>689</v>
      </c>
      <c r="X36" s="3" t="s">
        <v>804</v>
      </c>
      <c r="AQ36" s="131" t="str">
        <f>IFERROR(VLOOKUP(Glass!G25,Service!$AM$16:$AO$28,2,0)," ")</f>
        <v xml:space="preserve"> </v>
      </c>
      <c r="AR36" s="131" t="str">
        <f>IFERROR(VLOOKUP(Glass!G25,Service!$AM$16:$AO$28,3,0)," ")</f>
        <v xml:space="preserve"> </v>
      </c>
      <c r="AZ36" s="131" t="str">
        <f>IFERROR(VLOOKUP(Screen!#REF!,Service!$AV$17:$AX$20,2,0)," ")</f>
        <v xml:space="preserve"> </v>
      </c>
      <c r="BA36" s="131" t="str">
        <f>IFERROR(VLOOKUP(Screen!#REF!,Service!$AV$17:$AX$20,3,0)," ")</f>
        <v xml:space="preserve"> </v>
      </c>
    </row>
    <row r="37" spans="1:53" x14ac:dyDescent="0.25">
      <c r="A37" s="1"/>
      <c r="B37" s="1"/>
      <c r="C37" s="302" t="s">
        <v>158</v>
      </c>
      <c r="D37" s="302" t="s">
        <v>170</v>
      </c>
      <c r="E37" s="302" t="s">
        <v>108</v>
      </c>
      <c r="F37" s="303" t="s">
        <v>171</v>
      </c>
      <c r="G37" s="302" t="s">
        <v>153</v>
      </c>
      <c r="H37" s="302">
        <v>1</v>
      </c>
      <c r="I37" s="302" t="s">
        <v>110</v>
      </c>
      <c r="J37" s="302">
        <v>8</v>
      </c>
      <c r="K37" s="302" t="s">
        <v>111</v>
      </c>
      <c r="L37" s="302" t="s">
        <v>159</v>
      </c>
      <c r="M37" s="302"/>
      <c r="U37" s="3" t="s">
        <v>805</v>
      </c>
      <c r="V37" s="3" t="s">
        <v>689</v>
      </c>
      <c r="AQ37" s="131" t="str">
        <f>IFERROR(VLOOKUP(Glass!G26,Service!$AM$16:$AO$28,2,0)," ")</f>
        <v xml:space="preserve"> </v>
      </c>
      <c r="AR37" s="131" t="str">
        <f>IFERROR(VLOOKUP(Glass!G26,Service!$AM$16:$AO$28,3,0)," ")</f>
        <v xml:space="preserve"> </v>
      </c>
      <c r="AZ37" s="131" t="str">
        <f>IFERROR(VLOOKUP(Screen!#REF!,Service!$AV$17:$AX$20,2,0)," ")</f>
        <v xml:space="preserve"> </v>
      </c>
      <c r="BA37" s="131" t="str">
        <f>IFERROR(VLOOKUP(Screen!#REF!,Service!$AV$17:$AX$20,3,0)," ")</f>
        <v xml:space="preserve"> </v>
      </c>
    </row>
    <row r="38" spans="1:53" x14ac:dyDescent="0.25">
      <c r="A38" s="1"/>
      <c r="B38" s="1"/>
      <c r="C38" s="302" t="s">
        <v>158</v>
      </c>
      <c r="D38" s="302" t="s">
        <v>172</v>
      </c>
      <c r="E38" s="302" t="s">
        <v>108</v>
      </c>
      <c r="F38" s="303" t="s">
        <v>173</v>
      </c>
      <c r="G38" s="302" t="s">
        <v>153</v>
      </c>
      <c r="H38" s="302">
        <v>1</v>
      </c>
      <c r="I38" s="302" t="s">
        <v>110</v>
      </c>
      <c r="J38" s="302">
        <v>4</v>
      </c>
      <c r="K38" s="302" t="s">
        <v>111</v>
      </c>
      <c r="L38" s="302" t="s">
        <v>159</v>
      </c>
      <c r="M38" s="302"/>
      <c r="U38" s="3" t="s">
        <v>806</v>
      </c>
      <c r="V38" s="3" t="s">
        <v>689</v>
      </c>
      <c r="AQ38" s="131" t="str">
        <f>IFERROR(VLOOKUP(Glass!G27,Service!$AM$16:$AO$28,2,0)," ")</f>
        <v xml:space="preserve"> </v>
      </c>
      <c r="AR38" s="131" t="str">
        <f>IFERROR(VLOOKUP(Glass!G27,Service!$AM$16:$AO$28,3,0)," ")</f>
        <v xml:space="preserve"> </v>
      </c>
      <c r="AZ38" s="131" t="str">
        <f>IFERROR(VLOOKUP(Screen!#REF!,Service!$AV$17:$AX$20,2,0)," ")</f>
        <v xml:space="preserve"> </v>
      </c>
      <c r="BA38" s="131" t="str">
        <f>IFERROR(VLOOKUP(Screen!#REF!,Service!$AV$17:$AX$20,3,0)," ")</f>
        <v xml:space="preserve"> </v>
      </c>
    </row>
    <row r="39" spans="1:53" x14ac:dyDescent="0.25">
      <c r="A39" s="1"/>
      <c r="B39" s="1"/>
      <c r="C39" s="302" t="s">
        <v>158</v>
      </c>
      <c r="D39" s="302" t="s">
        <v>174</v>
      </c>
      <c r="E39" s="302" t="s">
        <v>108</v>
      </c>
      <c r="F39" s="303" t="s">
        <v>175</v>
      </c>
      <c r="G39" s="302" t="s">
        <v>153</v>
      </c>
      <c r="H39" s="302">
        <v>1</v>
      </c>
      <c r="I39" s="302" t="s">
        <v>110</v>
      </c>
      <c r="J39" s="302">
        <v>12</v>
      </c>
      <c r="K39" s="302" t="s">
        <v>176</v>
      </c>
      <c r="L39" s="302" t="s">
        <v>159</v>
      </c>
      <c r="M39" s="302"/>
      <c r="U39" s="3" t="s">
        <v>807</v>
      </c>
      <c r="V39" s="3" t="s">
        <v>689</v>
      </c>
      <c r="AQ39" s="131" t="str">
        <f>IFERROR(VLOOKUP(Glass!G28,Service!$AM$16:$AO$28,2,0)," ")</f>
        <v xml:space="preserve"> </v>
      </c>
      <c r="AR39" s="131" t="str">
        <f>IFERROR(VLOOKUP(Glass!G28,Service!$AM$16:$AO$28,3,0)," ")</f>
        <v xml:space="preserve"> </v>
      </c>
      <c r="AZ39" s="131" t="str">
        <f>IFERROR(VLOOKUP(Screen!#REF!,Service!$AV$17:$AX$20,2,0)," ")</f>
        <v xml:space="preserve"> </v>
      </c>
      <c r="BA39" s="131" t="str">
        <f>IFERROR(VLOOKUP(Screen!#REF!,Service!$AV$17:$AX$20,3,0)," ")</f>
        <v xml:space="preserve"> </v>
      </c>
    </row>
    <row r="40" spans="1:53" x14ac:dyDescent="0.25">
      <c r="A40" s="1"/>
      <c r="B40" s="1"/>
      <c r="C40" s="302" t="s">
        <v>158</v>
      </c>
      <c r="D40" s="302" t="s">
        <v>177</v>
      </c>
      <c r="E40" s="302" t="s">
        <v>108</v>
      </c>
      <c r="F40" s="303" t="s">
        <v>178</v>
      </c>
      <c r="G40" s="302" t="s">
        <v>153</v>
      </c>
      <c r="H40" s="302">
        <v>1</v>
      </c>
      <c r="I40" s="302" t="s">
        <v>110</v>
      </c>
      <c r="J40" s="302">
        <v>1</v>
      </c>
      <c r="K40" s="302" t="s">
        <v>125</v>
      </c>
      <c r="L40" s="302" t="s">
        <v>159</v>
      </c>
      <c r="M40" s="302"/>
      <c r="U40" s="3" t="s">
        <v>808</v>
      </c>
      <c r="V40" s="3" t="s">
        <v>689</v>
      </c>
      <c r="AQ40" s="131" t="str">
        <f>IFERROR(VLOOKUP(Glass!G29,Service!$AM$16:$AO$28,2,0)," ")</f>
        <v xml:space="preserve"> </v>
      </c>
      <c r="AR40" s="131" t="str">
        <f>IFERROR(VLOOKUP(Glass!G29,Service!$AM$16:$AO$28,3,0)," ")</f>
        <v xml:space="preserve"> </v>
      </c>
      <c r="AZ40" s="131" t="str">
        <f>IFERROR(VLOOKUP(Screen!#REF!,Service!$AV$17:$AX$20,2,0)," ")</f>
        <v xml:space="preserve"> </v>
      </c>
      <c r="BA40" s="131" t="str">
        <f>IFERROR(VLOOKUP(Screen!#REF!,Service!$AV$17:$AX$20,3,0)," ")</f>
        <v xml:space="preserve"> </v>
      </c>
    </row>
    <row r="41" spans="1:53" x14ac:dyDescent="0.25">
      <c r="A41" s="1"/>
      <c r="B41" s="1"/>
      <c r="C41" s="302"/>
      <c r="D41" s="302"/>
      <c r="E41" s="302"/>
      <c r="F41" s="303"/>
      <c r="G41" s="302"/>
      <c r="H41" s="302"/>
      <c r="I41" s="302"/>
      <c r="J41" s="302"/>
      <c r="K41" s="302"/>
      <c r="L41" s="302"/>
      <c r="M41" s="302"/>
      <c r="U41" s="3" t="s">
        <v>809</v>
      </c>
      <c r="V41" s="3" t="s">
        <v>687</v>
      </c>
      <c r="Y41" s="73" t="s">
        <v>810</v>
      </c>
      <c r="Z41" s="73" t="s">
        <v>70</v>
      </c>
      <c r="AB41" s="73" t="s">
        <v>810</v>
      </c>
      <c r="AC41" s="73" t="s">
        <v>70</v>
      </c>
      <c r="AE41" s="73" t="s">
        <v>810</v>
      </c>
      <c r="AF41" s="73" t="s">
        <v>70</v>
      </c>
      <c r="AQ41" s="131" t="str">
        <f>IFERROR(VLOOKUP(Glass!G30,Service!$AM$16:$AO$28,2,0)," ")</f>
        <v xml:space="preserve"> </v>
      </c>
      <c r="AR41" s="131" t="str">
        <f>IFERROR(VLOOKUP(Glass!G30,Service!$AM$16:$AO$28,3,0)," ")</f>
        <v xml:space="preserve"> </v>
      </c>
      <c r="AZ41" s="131" t="str">
        <f>IFERROR(VLOOKUP(Screen!#REF!,Service!$AV$17:$AX$20,2,0)," ")</f>
        <v xml:space="preserve"> </v>
      </c>
      <c r="BA41" s="131" t="str">
        <f>IFERROR(VLOOKUP(Screen!#REF!,Service!$AV$17:$AX$20,3,0)," ")</f>
        <v xml:space="preserve"> </v>
      </c>
    </row>
    <row r="42" spans="1:53" x14ac:dyDescent="0.25">
      <c r="A42" s="1"/>
      <c r="B42" s="1"/>
      <c r="C42" s="302"/>
      <c r="D42" s="302"/>
      <c r="E42" s="302"/>
      <c r="F42" s="303"/>
      <c r="G42" s="302"/>
      <c r="H42" s="302"/>
      <c r="I42" s="302"/>
      <c r="J42" s="302"/>
      <c r="K42" s="302"/>
      <c r="L42" s="302"/>
      <c r="M42" s="302"/>
      <c r="U42" s="3" t="s">
        <v>811</v>
      </c>
      <c r="V42" s="3" t="s">
        <v>687</v>
      </c>
      <c r="AH42" t="s">
        <v>812</v>
      </c>
      <c r="AQ42" s="131" t="str">
        <f>IFERROR(VLOOKUP(Glass!G31,Service!$AM$16:$AO$28,2,0)," ")</f>
        <v xml:space="preserve"> </v>
      </c>
      <c r="AR42" s="131" t="str">
        <f>IFERROR(VLOOKUP(Glass!G31,Service!$AM$16:$AO$28,3,0)," ")</f>
        <v xml:space="preserve"> </v>
      </c>
      <c r="AZ42" s="131" t="str">
        <f>IFERROR(VLOOKUP(Screen!#REF!,Service!$AV$17:$AX$20,2,0)," ")</f>
        <v xml:space="preserve"> </v>
      </c>
      <c r="BA42" s="131" t="str">
        <f>IFERROR(VLOOKUP(Screen!#REF!,Service!$AV$17:$AX$20,3,0)," ")</f>
        <v xml:space="preserve"> </v>
      </c>
    </row>
    <row r="43" spans="1:53" x14ac:dyDescent="0.25">
      <c r="A43" s="1"/>
      <c r="B43" s="1"/>
      <c r="C43" s="302"/>
      <c r="D43" s="302"/>
      <c r="E43" s="302"/>
      <c r="F43" s="303"/>
      <c r="G43" s="302"/>
      <c r="H43" s="302"/>
      <c r="I43" s="302"/>
      <c r="J43" s="302"/>
      <c r="K43" s="302"/>
      <c r="L43" s="302"/>
      <c r="M43" s="302"/>
      <c r="U43" s="3" t="s">
        <v>813</v>
      </c>
      <c r="V43" s="3" t="s">
        <v>687</v>
      </c>
      <c r="Y43" s="16" t="s">
        <v>814</v>
      </c>
      <c r="Z43" s="21" t="s">
        <v>815</v>
      </c>
      <c r="AB43" s="451" t="s">
        <v>816</v>
      </c>
      <c r="AC43" s="21" t="s">
        <v>817</v>
      </c>
      <c r="AE43" s="451" t="s">
        <v>818</v>
      </c>
      <c r="AF43" s="21" t="s">
        <v>818</v>
      </c>
      <c r="AH43" t="s">
        <v>819</v>
      </c>
      <c r="AQ43" s="131" t="str">
        <f>IFERROR(VLOOKUP(Glass!G32,Service!$AM$16:$AO$28,2,0)," ")</f>
        <v xml:space="preserve"> </v>
      </c>
      <c r="AR43" s="131" t="str">
        <f>IFERROR(VLOOKUP(Glass!G32,Service!$AM$16:$AO$28,3,0)," ")</f>
        <v xml:space="preserve"> </v>
      </c>
      <c r="AZ43" s="131" t="str">
        <f>IFERROR(VLOOKUP(Screen!#REF!,Service!$AV$17:$AX$20,2,0)," ")</f>
        <v xml:space="preserve"> </v>
      </c>
      <c r="BA43" s="131" t="str">
        <f>IFERROR(VLOOKUP(Screen!#REF!,Service!$AV$17:$AX$20,3,0)," ")</f>
        <v xml:space="preserve"> </v>
      </c>
    </row>
    <row r="44" spans="1:53" x14ac:dyDescent="0.25">
      <c r="A44" s="1"/>
      <c r="B44" s="1"/>
      <c r="C44" s="302" t="s">
        <v>179</v>
      </c>
      <c r="D44" s="302" t="s">
        <v>107</v>
      </c>
      <c r="E44" s="302" t="s">
        <v>108</v>
      </c>
      <c r="F44" s="303"/>
      <c r="G44" s="302" t="s">
        <v>180</v>
      </c>
      <c r="H44" s="302">
        <v>1</v>
      </c>
      <c r="I44" s="302" t="s">
        <v>110</v>
      </c>
      <c r="J44" s="302"/>
      <c r="K44" s="302" t="s">
        <v>181</v>
      </c>
      <c r="L44" s="302" t="s">
        <v>112</v>
      </c>
      <c r="M44" s="302"/>
      <c r="U44" s="3" t="s">
        <v>820</v>
      </c>
      <c r="V44" s="3" t="s">
        <v>687</v>
      </c>
      <c r="Y44" s="16" t="s">
        <v>821</v>
      </c>
      <c r="Z44" s="21" t="s">
        <v>822</v>
      </c>
      <c r="AB44" s="451"/>
      <c r="AC44" s="21" t="s">
        <v>823</v>
      </c>
      <c r="AE44" s="451"/>
      <c r="AF44" s="21" t="s">
        <v>824</v>
      </c>
      <c r="AH44" t="s">
        <v>825</v>
      </c>
      <c r="AQ44" s="131" t="str">
        <f>IFERROR(VLOOKUP(Glass!G33,Service!$AM$16:$AO$28,2,0)," ")</f>
        <v xml:space="preserve"> </v>
      </c>
      <c r="AR44" s="131" t="str">
        <f>IFERROR(VLOOKUP(Glass!G33,Service!$AM$16:$AO$28,3,0)," ")</f>
        <v xml:space="preserve"> </v>
      </c>
      <c r="AZ44" s="131" t="str">
        <f>IFERROR(VLOOKUP(Screen!#REF!,Service!$AV$17:$AX$20,2,0)," ")</f>
        <v xml:space="preserve"> </v>
      </c>
      <c r="BA44" s="131" t="str">
        <f>IFERROR(VLOOKUP(Screen!#REF!,Service!$AV$17:$AX$20,3,0)," ")</f>
        <v xml:space="preserve"> </v>
      </c>
    </row>
    <row r="45" spans="1:53" x14ac:dyDescent="0.25">
      <c r="A45" s="1"/>
      <c r="B45" s="1"/>
      <c r="C45" s="302" t="s">
        <v>179</v>
      </c>
      <c r="D45" s="302" t="s">
        <v>182</v>
      </c>
      <c r="E45" s="302" t="s">
        <v>123</v>
      </c>
      <c r="F45" s="303" t="s">
        <v>183</v>
      </c>
      <c r="G45" s="302" t="s">
        <v>180</v>
      </c>
      <c r="H45" s="302">
        <v>1</v>
      </c>
      <c r="I45" s="302" t="s">
        <v>110</v>
      </c>
      <c r="J45" s="302">
        <v>200</v>
      </c>
      <c r="K45" s="302" t="s">
        <v>181</v>
      </c>
      <c r="L45" s="302" t="s">
        <v>112</v>
      </c>
      <c r="M45" s="302"/>
      <c r="U45" s="3" t="s">
        <v>826</v>
      </c>
      <c r="V45" s="3" t="s">
        <v>689</v>
      </c>
      <c r="Y45" s="16" t="s">
        <v>821</v>
      </c>
      <c r="Z45" s="21" t="s">
        <v>827</v>
      </c>
      <c r="AB45" s="451"/>
      <c r="AC45" s="21" t="s">
        <v>828</v>
      </c>
      <c r="AE45" s="451"/>
      <c r="AF45" s="21" t="s">
        <v>829</v>
      </c>
      <c r="AH45" t="s">
        <v>830</v>
      </c>
      <c r="AQ45" s="131" t="str">
        <f>IFERROR(VLOOKUP(Glass!G34,Service!$AM$16:$AO$28,2,0)," ")</f>
        <v xml:space="preserve"> </v>
      </c>
      <c r="AR45" s="131" t="str">
        <f>IFERROR(VLOOKUP(Glass!G34,Service!$AM$16:$AO$28,3,0)," ")</f>
        <v xml:space="preserve"> </v>
      </c>
      <c r="AZ45" s="131" t="str">
        <f>IFERROR(VLOOKUP(Screen!#REF!,Service!$AV$17:$AX$20,2,0)," ")</f>
        <v xml:space="preserve"> </v>
      </c>
      <c r="BA45" s="131" t="str">
        <f>IFERROR(VLOOKUP(Screen!#REF!,Service!$AV$17:$AX$20,3,0)," ")</f>
        <v xml:space="preserve"> </v>
      </c>
    </row>
    <row r="46" spans="1:53" x14ac:dyDescent="0.25">
      <c r="A46" s="1"/>
      <c r="B46" s="1"/>
      <c r="C46" s="302" t="s">
        <v>179</v>
      </c>
      <c r="D46" s="302" t="s">
        <v>184</v>
      </c>
      <c r="E46" s="302" t="s">
        <v>123</v>
      </c>
      <c r="F46" s="303" t="s">
        <v>185</v>
      </c>
      <c r="G46" s="302" t="s">
        <v>180</v>
      </c>
      <c r="H46" s="302">
        <v>1</v>
      </c>
      <c r="I46" s="302" t="s">
        <v>110</v>
      </c>
      <c r="J46" s="302">
        <v>200</v>
      </c>
      <c r="K46" s="302" t="s">
        <v>181</v>
      </c>
      <c r="L46" s="302" t="s">
        <v>112</v>
      </c>
      <c r="M46" s="302"/>
      <c r="U46" s="3" t="s">
        <v>831</v>
      </c>
      <c r="V46" s="3" t="s">
        <v>687</v>
      </c>
      <c r="Y46" s="16" t="s">
        <v>821</v>
      </c>
      <c r="Z46" s="21" t="s">
        <v>832</v>
      </c>
      <c r="AB46" s="451"/>
      <c r="AC46" s="21" t="s">
        <v>833</v>
      </c>
      <c r="AE46" s="451"/>
      <c r="AF46" s="21" t="s">
        <v>834</v>
      </c>
      <c r="AH46" t="s">
        <v>835</v>
      </c>
      <c r="AQ46" s="131" t="str">
        <f>IFERROR(VLOOKUP(Glass!G35,Service!$AM$16:$AO$28,2,0)," ")</f>
        <v xml:space="preserve"> </v>
      </c>
      <c r="AR46" s="131" t="str">
        <f>IFERROR(VLOOKUP(Glass!G35,Service!$AM$16:$AO$28,3,0)," ")</f>
        <v xml:space="preserve"> </v>
      </c>
      <c r="AZ46" s="131" t="str">
        <f>IFERROR(VLOOKUP(Screen!#REF!,Service!$AV$17:$AX$20,2,0)," ")</f>
        <v xml:space="preserve"> </v>
      </c>
      <c r="BA46" s="131" t="str">
        <f>IFERROR(VLOOKUP(Screen!#REF!,Service!$AV$17:$AX$20,3,0)," ")</f>
        <v xml:space="preserve"> </v>
      </c>
    </row>
    <row r="47" spans="1:53" x14ac:dyDescent="0.25">
      <c r="A47" s="1"/>
      <c r="B47" s="1"/>
      <c r="C47" s="302" t="s">
        <v>179</v>
      </c>
      <c r="D47" s="302" t="s">
        <v>186</v>
      </c>
      <c r="E47" s="302" t="s">
        <v>123</v>
      </c>
      <c r="F47" s="303" t="s">
        <v>187</v>
      </c>
      <c r="G47" s="302" t="s">
        <v>180</v>
      </c>
      <c r="H47" s="302">
        <v>1</v>
      </c>
      <c r="I47" s="302" t="s">
        <v>110</v>
      </c>
      <c r="J47" s="302">
        <v>200</v>
      </c>
      <c r="K47" s="302" t="s">
        <v>181</v>
      </c>
      <c r="L47" s="302" t="s">
        <v>112</v>
      </c>
      <c r="M47" s="302"/>
      <c r="U47" s="3" t="s">
        <v>836</v>
      </c>
      <c r="V47" s="3" t="s">
        <v>689</v>
      </c>
      <c r="Y47" s="16" t="s">
        <v>821</v>
      </c>
      <c r="Z47" s="21" t="s">
        <v>837</v>
      </c>
      <c r="AB47" s="451"/>
      <c r="AC47" s="21" t="s">
        <v>838</v>
      </c>
      <c r="AE47" s="451"/>
      <c r="AF47" s="21" t="s">
        <v>839</v>
      </c>
      <c r="AH47" t="s">
        <v>840</v>
      </c>
      <c r="AQ47" s="131" t="str">
        <f>IFERROR(VLOOKUP(Glass!G36,Service!$AM$16:$AO$28,2,0)," ")</f>
        <v xml:space="preserve"> </v>
      </c>
      <c r="AR47" s="131" t="str">
        <f>IFERROR(VLOOKUP(Glass!G36,Service!$AM$16:$AO$28,3,0)," ")</f>
        <v xml:space="preserve"> </v>
      </c>
      <c r="AZ47" s="131" t="str">
        <f>IFERROR(VLOOKUP(Screen!#REF!,Service!$AV$17:$AX$20,2,0)," ")</f>
        <v xml:space="preserve"> </v>
      </c>
      <c r="BA47" s="131" t="str">
        <f>IFERROR(VLOOKUP(Screen!#REF!,Service!$AV$17:$AX$20,3,0)," ")</f>
        <v xml:space="preserve"> </v>
      </c>
    </row>
    <row r="48" spans="1:53" x14ac:dyDescent="0.25">
      <c r="A48" s="1"/>
      <c r="B48" s="1"/>
      <c r="C48" s="302" t="s">
        <v>179</v>
      </c>
      <c r="D48" s="302" t="s">
        <v>188</v>
      </c>
      <c r="E48" s="302" t="s">
        <v>123</v>
      </c>
      <c r="F48" s="303" t="s">
        <v>189</v>
      </c>
      <c r="G48" s="302" t="s">
        <v>180</v>
      </c>
      <c r="H48" s="302">
        <v>1</v>
      </c>
      <c r="I48" s="302" t="s">
        <v>110</v>
      </c>
      <c r="J48" s="302">
        <v>200</v>
      </c>
      <c r="K48" s="302" t="s">
        <v>181</v>
      </c>
      <c r="L48" s="302" t="s">
        <v>112</v>
      </c>
      <c r="M48" s="302"/>
      <c r="U48" s="3" t="s">
        <v>841</v>
      </c>
      <c r="V48" s="3" t="s">
        <v>687</v>
      </c>
      <c r="Y48" s="16" t="s">
        <v>821</v>
      </c>
      <c r="Z48" s="21" t="s">
        <v>842</v>
      </c>
      <c r="AB48" s="451"/>
      <c r="AC48" s="21" t="s">
        <v>843</v>
      </c>
      <c r="AE48" s="451"/>
      <c r="AF48" s="21" t="s">
        <v>844</v>
      </c>
      <c r="AH48" t="s">
        <v>845</v>
      </c>
      <c r="AQ48" s="131" t="str">
        <f>IFERROR(VLOOKUP(Glass!G37,Service!$AM$16:$AO$28,2,0)," ")</f>
        <v xml:space="preserve"> </v>
      </c>
      <c r="AR48" s="131" t="str">
        <f>IFERROR(VLOOKUP(Glass!G37,Service!$AM$16:$AO$28,3,0)," ")</f>
        <v xml:space="preserve"> </v>
      </c>
      <c r="AZ48" s="131" t="str">
        <f>IFERROR(VLOOKUP(Screen!#REF!,Service!$AV$17:$AX$20,2,0)," ")</f>
        <v xml:space="preserve"> </v>
      </c>
      <c r="BA48" s="131" t="str">
        <f>IFERROR(VLOOKUP(Screen!#REF!,Service!$AV$17:$AX$20,3,0)," ")</f>
        <v xml:space="preserve"> </v>
      </c>
    </row>
    <row r="49" spans="1:53" x14ac:dyDescent="0.25">
      <c r="A49" s="1"/>
      <c r="B49" s="1"/>
      <c r="C49" s="302" t="s">
        <v>179</v>
      </c>
      <c r="D49" s="302" t="s">
        <v>190</v>
      </c>
      <c r="E49" s="302" t="s">
        <v>123</v>
      </c>
      <c r="F49" s="303" t="s">
        <v>191</v>
      </c>
      <c r="G49" s="302" t="s">
        <v>180</v>
      </c>
      <c r="H49" s="302">
        <v>1</v>
      </c>
      <c r="I49" s="302" t="s">
        <v>110</v>
      </c>
      <c r="J49" s="302">
        <v>200</v>
      </c>
      <c r="K49" s="302" t="s">
        <v>181</v>
      </c>
      <c r="L49" s="302" t="s">
        <v>112</v>
      </c>
      <c r="M49" s="302"/>
      <c r="U49" s="3" t="s">
        <v>846</v>
      </c>
      <c r="V49" s="3" t="s">
        <v>847</v>
      </c>
      <c r="Y49" s="16" t="s">
        <v>821</v>
      </c>
      <c r="Z49" s="21" t="s">
        <v>848</v>
      </c>
      <c r="AB49" s="451"/>
      <c r="AC49" s="21" t="s">
        <v>849</v>
      </c>
      <c r="AE49" s="451"/>
      <c r="AF49" s="21" t="s">
        <v>850</v>
      </c>
      <c r="AH49" t="s">
        <v>851</v>
      </c>
      <c r="AQ49" s="131" t="str">
        <f>IFERROR(VLOOKUP(Glass!G38,Service!$AM$16:$AO$28,2,0)," ")</f>
        <v xml:space="preserve"> </v>
      </c>
      <c r="AR49" s="131" t="str">
        <f>IFERROR(VLOOKUP(Glass!G38,Service!$AM$16:$AO$28,3,0)," ")</f>
        <v xml:space="preserve"> </v>
      </c>
      <c r="AZ49" s="131" t="str">
        <f>IFERROR(VLOOKUP(Screen!#REF!,Service!$AV$17:$AX$20,2,0)," ")</f>
        <v xml:space="preserve"> </v>
      </c>
      <c r="BA49" s="131" t="str">
        <f>IFERROR(VLOOKUP(Screen!#REF!,Service!$AV$17:$AX$20,3,0)," ")</f>
        <v xml:space="preserve"> </v>
      </c>
    </row>
    <row r="50" spans="1:53" x14ac:dyDescent="0.25">
      <c r="A50" s="1"/>
      <c r="B50" s="1"/>
      <c r="C50" s="302" t="s">
        <v>179</v>
      </c>
      <c r="D50" s="302" t="s">
        <v>192</v>
      </c>
      <c r="E50" s="302" t="s">
        <v>123</v>
      </c>
      <c r="F50" s="303" t="s">
        <v>193</v>
      </c>
      <c r="G50" s="302" t="s">
        <v>180</v>
      </c>
      <c r="H50" s="302">
        <v>1</v>
      </c>
      <c r="I50" s="302" t="s">
        <v>110</v>
      </c>
      <c r="J50" s="302">
        <v>200</v>
      </c>
      <c r="K50" s="302" t="s">
        <v>181</v>
      </c>
      <c r="L50" s="302" t="s">
        <v>112</v>
      </c>
      <c r="M50" s="302"/>
      <c r="U50" s="3" t="s">
        <v>852</v>
      </c>
      <c r="V50" s="3" t="s">
        <v>687</v>
      </c>
      <c r="Y50" s="16" t="s">
        <v>821</v>
      </c>
      <c r="Z50" s="21" t="s">
        <v>853</v>
      </c>
      <c r="AB50" s="451"/>
      <c r="AC50" s="21" t="s">
        <v>854</v>
      </c>
      <c r="AE50" s="451"/>
      <c r="AF50" s="21" t="s">
        <v>855</v>
      </c>
      <c r="AH50" t="s">
        <v>856</v>
      </c>
      <c r="AQ50" s="131" t="str">
        <f>IFERROR(VLOOKUP(Glass!G39,Service!$AM$16:$AO$28,2,0)," ")</f>
        <v xml:space="preserve"> </v>
      </c>
      <c r="AR50" s="131" t="str">
        <f>IFERROR(VLOOKUP(Glass!G39,Service!$AM$16:$AO$28,3,0)," ")</f>
        <v xml:space="preserve"> </v>
      </c>
      <c r="AZ50" s="131" t="str">
        <f>IFERROR(VLOOKUP(Screen!#REF!,Service!$AV$17:$AX$20,2,0)," ")</f>
        <v xml:space="preserve"> </v>
      </c>
      <c r="BA50" s="131" t="str">
        <f>IFERROR(VLOOKUP(Screen!#REF!,Service!$AV$17:$AX$20,3,0)," ")</f>
        <v xml:space="preserve"> </v>
      </c>
    </row>
    <row r="51" spans="1:53" x14ac:dyDescent="0.25">
      <c r="A51" s="1"/>
      <c r="B51" s="1"/>
      <c r="C51" s="302" t="s">
        <v>179</v>
      </c>
      <c r="D51" s="302" t="s">
        <v>194</v>
      </c>
      <c r="E51" s="302" t="s">
        <v>123</v>
      </c>
      <c r="F51" s="303" t="s">
        <v>195</v>
      </c>
      <c r="G51" s="302" t="s">
        <v>180</v>
      </c>
      <c r="H51" s="302">
        <v>1</v>
      </c>
      <c r="I51" s="302" t="s">
        <v>110</v>
      </c>
      <c r="J51" s="302">
        <v>200</v>
      </c>
      <c r="K51" s="302" t="s">
        <v>181</v>
      </c>
      <c r="L51" s="302" t="s">
        <v>112</v>
      </c>
      <c r="M51" s="302"/>
      <c r="U51" s="3" t="s">
        <v>857</v>
      </c>
      <c r="V51" s="3" t="s">
        <v>689</v>
      </c>
      <c r="Y51" s="16" t="s">
        <v>821</v>
      </c>
      <c r="Z51" s="21" t="s">
        <v>858</v>
      </c>
      <c r="AB51" s="451"/>
      <c r="AC51" s="21" t="s">
        <v>859</v>
      </c>
      <c r="AE51" s="451"/>
      <c r="AF51" s="21" t="s">
        <v>860</v>
      </c>
      <c r="AH51" t="s">
        <v>861</v>
      </c>
      <c r="AQ51" s="131" t="str">
        <f>IFERROR(VLOOKUP(Glass!G40,Service!$AM$16:$AO$28,2,0)," ")</f>
        <v xml:space="preserve"> </v>
      </c>
      <c r="AR51" s="131" t="str">
        <f>IFERROR(VLOOKUP(Glass!G40,Service!$AM$16:$AO$28,3,0)," ")</f>
        <v xml:space="preserve"> </v>
      </c>
      <c r="AZ51" s="131" t="str">
        <f>IFERROR(VLOOKUP(Screen!#REF!,Service!$AV$17:$AX$20,2,0)," ")</f>
        <v xml:space="preserve"> </v>
      </c>
      <c r="BA51" s="131" t="str">
        <f>IFERROR(VLOOKUP(Screen!#REF!,Service!$AV$17:$AX$20,3,0)," ")</f>
        <v xml:space="preserve"> </v>
      </c>
    </row>
    <row r="52" spans="1:53" x14ac:dyDescent="0.25">
      <c r="A52" s="1"/>
      <c r="B52" s="1"/>
      <c r="C52" s="302" t="s">
        <v>179</v>
      </c>
      <c r="D52" s="302" t="s">
        <v>196</v>
      </c>
      <c r="E52" s="302" t="s">
        <v>123</v>
      </c>
      <c r="F52" s="303" t="s">
        <v>197</v>
      </c>
      <c r="G52" s="302" t="s">
        <v>180</v>
      </c>
      <c r="H52" s="302">
        <v>1</v>
      </c>
      <c r="I52" s="302" t="s">
        <v>110</v>
      </c>
      <c r="J52" s="302">
        <v>200</v>
      </c>
      <c r="K52" s="302" t="s">
        <v>181</v>
      </c>
      <c r="L52" s="302" t="s">
        <v>112</v>
      </c>
      <c r="M52" s="302"/>
      <c r="U52" s="3"/>
      <c r="V52" s="3"/>
      <c r="Y52" s="16" t="s">
        <v>821</v>
      </c>
      <c r="Z52" s="21" t="s">
        <v>862</v>
      </c>
      <c r="AB52" s="451"/>
      <c r="AC52" s="21" t="s">
        <v>863</v>
      </c>
      <c r="AE52" s="451"/>
      <c r="AF52" s="21" t="s">
        <v>864</v>
      </c>
      <c r="AH52" t="s">
        <v>865</v>
      </c>
      <c r="AQ52" s="131" t="str">
        <f>IFERROR(VLOOKUP(Glass!G41,Service!$AM$16:$AO$28,2,0)," ")</f>
        <v xml:space="preserve"> </v>
      </c>
      <c r="AR52" s="131" t="str">
        <f>IFERROR(VLOOKUP(Glass!G41,Service!$AM$16:$AO$28,3,0)," ")</f>
        <v xml:space="preserve"> </v>
      </c>
      <c r="AZ52" s="131" t="str">
        <f>IFERROR(VLOOKUP(Screen!#REF!,Service!$AV$17:$AX$20,2,0)," ")</f>
        <v xml:space="preserve"> </v>
      </c>
      <c r="BA52" s="131" t="str">
        <f>IFERROR(VLOOKUP(Screen!#REF!,Service!$AV$17:$AX$20,3,0)," ")</f>
        <v xml:space="preserve"> </v>
      </c>
    </row>
    <row r="53" spans="1:53" x14ac:dyDescent="0.25">
      <c r="A53" s="1"/>
      <c r="B53" s="1"/>
      <c r="C53" s="302" t="s">
        <v>179</v>
      </c>
      <c r="D53" s="302" t="s">
        <v>198</v>
      </c>
      <c r="E53" s="302" t="s">
        <v>123</v>
      </c>
      <c r="F53" s="303" t="s">
        <v>199</v>
      </c>
      <c r="G53" s="302" t="s">
        <v>180</v>
      </c>
      <c r="H53" s="302">
        <v>1</v>
      </c>
      <c r="I53" s="302" t="s">
        <v>110</v>
      </c>
      <c r="J53" s="302">
        <v>200</v>
      </c>
      <c r="K53" s="302" t="s">
        <v>181</v>
      </c>
      <c r="L53" s="302" t="s">
        <v>112</v>
      </c>
      <c r="M53" s="302"/>
      <c r="U53" t="s">
        <v>814</v>
      </c>
      <c r="Y53" s="16" t="s">
        <v>821</v>
      </c>
      <c r="Z53" s="21" t="s">
        <v>866</v>
      </c>
      <c r="AB53" s="451"/>
      <c r="AC53" s="21" t="s">
        <v>867</v>
      </c>
      <c r="AE53" s="451"/>
      <c r="AF53" s="21" t="s">
        <v>868</v>
      </c>
      <c r="AH53" t="s">
        <v>869</v>
      </c>
      <c r="AQ53" s="131" t="str">
        <f>IFERROR(VLOOKUP(Glass!G42,Service!$AM$16:$AO$28,2,0)," ")</f>
        <v xml:space="preserve"> </v>
      </c>
      <c r="AR53" s="131" t="str">
        <f>IFERROR(VLOOKUP(Glass!G42,Service!$AM$16:$AO$28,3,0)," ")</f>
        <v xml:space="preserve"> </v>
      </c>
      <c r="AZ53" s="131" t="str">
        <f>IFERROR(VLOOKUP(Screen!#REF!,Service!$AV$17:$AX$20,2,0)," ")</f>
        <v xml:space="preserve"> </v>
      </c>
      <c r="BA53" s="131" t="str">
        <f>IFERROR(VLOOKUP(Screen!#REF!,Service!$AV$17:$AX$20,3,0)," ")</f>
        <v xml:space="preserve"> </v>
      </c>
    </row>
    <row r="54" spans="1:53" x14ac:dyDescent="0.25">
      <c r="A54" s="1"/>
      <c r="B54" s="1"/>
      <c r="C54" s="302" t="s">
        <v>179</v>
      </c>
      <c r="D54" s="302" t="s">
        <v>200</v>
      </c>
      <c r="E54" s="302" t="s">
        <v>123</v>
      </c>
      <c r="F54" s="303" t="s">
        <v>201</v>
      </c>
      <c r="G54" s="302" t="s">
        <v>180</v>
      </c>
      <c r="H54" s="302">
        <v>1</v>
      </c>
      <c r="I54" s="302" t="s">
        <v>110</v>
      </c>
      <c r="J54" s="302">
        <v>200</v>
      </c>
      <c r="K54" s="302" t="s">
        <v>181</v>
      </c>
      <c r="L54" s="302" t="s">
        <v>112</v>
      </c>
      <c r="M54" s="302"/>
      <c r="U54" t="s">
        <v>870</v>
      </c>
      <c r="Y54" s="16" t="s">
        <v>821</v>
      </c>
      <c r="Z54" s="21" t="s">
        <v>871</v>
      </c>
      <c r="AB54" s="451"/>
      <c r="AC54" s="21" t="s">
        <v>872</v>
      </c>
      <c r="AE54" s="451"/>
      <c r="AF54" s="21" t="s">
        <v>873</v>
      </c>
      <c r="AQ54" s="131" t="str">
        <f>IFERROR(VLOOKUP(Glass!G43,Service!$AM$16:$AO$28,2,0)," ")</f>
        <v xml:space="preserve"> </v>
      </c>
      <c r="AR54" s="131" t="str">
        <f>IFERROR(VLOOKUP(Glass!G43,Service!$AM$16:$AO$28,3,0)," ")</f>
        <v xml:space="preserve"> </v>
      </c>
      <c r="AZ54" s="131" t="str">
        <f>IFERROR(VLOOKUP(Screen!#REF!,Service!$AV$17:$AX$20,2,0)," ")</f>
        <v xml:space="preserve"> </v>
      </c>
      <c r="BA54" s="131" t="str">
        <f>IFERROR(VLOOKUP(Screen!#REF!,Service!$AV$17:$AX$20,3,0)," ")</f>
        <v xml:space="preserve"> </v>
      </c>
    </row>
    <row r="55" spans="1:53" x14ac:dyDescent="0.25">
      <c r="A55" s="1"/>
      <c r="B55" s="1"/>
      <c r="C55" s="302" t="s">
        <v>179</v>
      </c>
      <c r="D55" s="302" t="s">
        <v>202</v>
      </c>
      <c r="E55" s="302" t="s">
        <v>123</v>
      </c>
      <c r="F55" s="303" t="s">
        <v>203</v>
      </c>
      <c r="G55" s="302" t="s">
        <v>180</v>
      </c>
      <c r="H55" s="302">
        <v>1</v>
      </c>
      <c r="I55" s="302" t="s">
        <v>110</v>
      </c>
      <c r="J55" s="302">
        <v>200</v>
      </c>
      <c r="K55" s="302" t="s">
        <v>181</v>
      </c>
      <c r="L55" s="302" t="s">
        <v>112</v>
      </c>
      <c r="M55" s="302"/>
      <c r="U55" t="s">
        <v>874</v>
      </c>
      <c r="Y55" s="16" t="s">
        <v>821</v>
      </c>
      <c r="Z55" s="21" t="s">
        <v>875</v>
      </c>
      <c r="AE55" s="451"/>
      <c r="AF55" s="21" t="s">
        <v>876</v>
      </c>
      <c r="AQ55" s="131" t="str">
        <f>IFERROR(VLOOKUP(Glass!G44,Service!$AM$16:$AO$28,2,0)," ")</f>
        <v xml:space="preserve"> </v>
      </c>
      <c r="AR55" s="131" t="str">
        <f>IFERROR(VLOOKUP(Glass!G44,Service!$AM$16:$AO$28,3,0)," ")</f>
        <v xml:space="preserve"> </v>
      </c>
      <c r="AZ55" s="131" t="str">
        <f>IFERROR(VLOOKUP(Screen!#REF!,Service!$AV$17:$AX$20,2,0)," ")</f>
        <v xml:space="preserve"> </v>
      </c>
      <c r="BA55" s="131" t="str">
        <f>IFERROR(VLOOKUP(Screen!#REF!,Service!$AV$17:$AX$20,3,0)," ")</f>
        <v xml:space="preserve"> </v>
      </c>
    </row>
    <row r="56" spans="1:53" x14ac:dyDescent="0.25">
      <c r="A56" s="1"/>
      <c r="B56" s="1"/>
      <c r="C56" s="302" t="s">
        <v>179</v>
      </c>
      <c r="D56" s="302" t="s">
        <v>204</v>
      </c>
      <c r="E56" s="302" t="s">
        <v>123</v>
      </c>
      <c r="F56" s="303" t="s">
        <v>205</v>
      </c>
      <c r="G56" s="302" t="s">
        <v>180</v>
      </c>
      <c r="H56" s="302">
        <v>1</v>
      </c>
      <c r="I56" s="302" t="s">
        <v>110</v>
      </c>
      <c r="J56" s="302">
        <v>200</v>
      </c>
      <c r="K56" s="302" t="s">
        <v>181</v>
      </c>
      <c r="L56" s="302" t="s">
        <v>112</v>
      </c>
      <c r="M56" s="302"/>
      <c r="U56" t="s">
        <v>877</v>
      </c>
      <c r="Y56" s="16" t="s">
        <v>821</v>
      </c>
      <c r="Z56" s="21" t="s">
        <v>878</v>
      </c>
      <c r="AE56" s="451"/>
      <c r="AF56" s="21" t="s">
        <v>879</v>
      </c>
      <c r="AQ56" s="131" t="str">
        <f>IFERROR(VLOOKUP(Glass!G45,Service!$AM$16:$AO$28,2,0)," ")</f>
        <v xml:space="preserve"> </v>
      </c>
      <c r="AR56" s="131" t="str">
        <f>IFERROR(VLOOKUP(Glass!G45,Service!$AM$16:$AO$28,3,0)," ")</f>
        <v xml:space="preserve"> </v>
      </c>
      <c r="AZ56" s="131" t="str">
        <f>IFERROR(VLOOKUP(Screen!#REF!,Service!$AV$17:$AX$20,2,0)," ")</f>
        <v xml:space="preserve"> </v>
      </c>
      <c r="BA56" s="131" t="str">
        <f>IFERROR(VLOOKUP(Screen!#REF!,Service!$AV$17:$AX$20,3,0)," ")</f>
        <v xml:space="preserve"> </v>
      </c>
    </row>
    <row r="57" spans="1:53" x14ac:dyDescent="0.25">
      <c r="A57" s="1"/>
      <c r="B57" s="1"/>
      <c r="C57" s="302" t="s">
        <v>179</v>
      </c>
      <c r="D57" s="302" t="s">
        <v>206</v>
      </c>
      <c r="E57" s="302" t="s">
        <v>123</v>
      </c>
      <c r="F57" s="303" t="s">
        <v>207</v>
      </c>
      <c r="G57" s="302" t="s">
        <v>180</v>
      </c>
      <c r="H57" s="302">
        <v>1</v>
      </c>
      <c r="I57" s="302" t="s">
        <v>110</v>
      </c>
      <c r="J57" s="302">
        <v>200</v>
      </c>
      <c r="K57" s="302" t="s">
        <v>181</v>
      </c>
      <c r="L57" s="302" t="s">
        <v>112</v>
      </c>
      <c r="M57" s="302"/>
      <c r="U57" t="s">
        <v>880</v>
      </c>
      <c r="AE57" s="451"/>
      <c r="AF57" s="21" t="s">
        <v>881</v>
      </c>
      <c r="AQ57" s="131" t="str">
        <f>IFERROR(VLOOKUP(Glass!G54,Service!$AM$16:$AO$28,2,0)," ")</f>
        <v xml:space="preserve"> </v>
      </c>
      <c r="AR57" s="131" t="str">
        <f>IFERROR(VLOOKUP(Glass!G54,Service!$AM$16:$AO$28,3,0)," ")</f>
        <v xml:space="preserve"> </v>
      </c>
      <c r="AZ57" s="131" t="str">
        <f>IFERROR(VLOOKUP(Screen!#REF!,Service!$AV$17:$AX$20,2,0)," ")</f>
        <v xml:space="preserve"> </v>
      </c>
      <c r="BA57" s="131" t="str">
        <f>IFERROR(VLOOKUP(Screen!#REF!,Service!$AV$17:$AX$20,3,0)," ")</f>
        <v xml:space="preserve"> </v>
      </c>
    </row>
    <row r="58" spans="1:53" x14ac:dyDescent="0.25">
      <c r="A58" s="1"/>
      <c r="B58" s="1"/>
      <c r="C58" s="302" t="s">
        <v>179</v>
      </c>
      <c r="D58" s="302" t="s">
        <v>208</v>
      </c>
      <c r="E58" s="302" t="s">
        <v>123</v>
      </c>
      <c r="F58" s="303" t="s">
        <v>209</v>
      </c>
      <c r="G58" s="302" t="s">
        <v>180</v>
      </c>
      <c r="H58" s="302">
        <v>1</v>
      </c>
      <c r="I58" s="302" t="s">
        <v>110</v>
      </c>
      <c r="J58" s="302">
        <v>50</v>
      </c>
      <c r="K58" s="302" t="s">
        <v>181</v>
      </c>
      <c r="L58" s="302" t="s">
        <v>112</v>
      </c>
      <c r="M58" s="302"/>
      <c r="U58" t="s">
        <v>882</v>
      </c>
      <c r="Y58" s="451" t="s">
        <v>883</v>
      </c>
      <c r="Z58" s="21" t="s">
        <v>884</v>
      </c>
      <c r="AB58" s="451" t="s">
        <v>885</v>
      </c>
      <c r="AC58" s="21" t="s">
        <v>885</v>
      </c>
      <c r="AE58" s="451"/>
      <c r="AF58" s="21" t="s">
        <v>886</v>
      </c>
      <c r="AQ58" s="131" t="str">
        <f>IFERROR(VLOOKUP(Glass!G55,Service!$AM$16:$AO$28,2,0)," ")</f>
        <v xml:space="preserve"> </v>
      </c>
      <c r="AR58" s="131" t="str">
        <f>IFERROR(VLOOKUP(Glass!G55,Service!$AM$16:$AO$28,3,0)," ")</f>
        <v xml:space="preserve"> </v>
      </c>
      <c r="AZ58" s="131" t="str">
        <f>IFERROR(VLOOKUP(Screen!#REF!,Service!$AV$17:$AX$20,2,0)," ")</f>
        <v xml:space="preserve"> </v>
      </c>
      <c r="BA58" s="131" t="str">
        <f>IFERROR(VLOOKUP(Screen!#REF!,Service!$AV$17:$AX$20,3,0)," ")</f>
        <v xml:space="preserve"> </v>
      </c>
    </row>
    <row r="59" spans="1:53" x14ac:dyDescent="0.25">
      <c r="A59" s="1"/>
      <c r="B59" s="1"/>
      <c r="C59" s="302" t="s">
        <v>179</v>
      </c>
      <c r="D59" s="302" t="s">
        <v>210</v>
      </c>
      <c r="E59" s="302" t="s">
        <v>123</v>
      </c>
      <c r="F59" s="303" t="s">
        <v>211</v>
      </c>
      <c r="G59" s="302" t="s">
        <v>180</v>
      </c>
      <c r="H59" s="302">
        <v>1</v>
      </c>
      <c r="I59" s="302" t="s">
        <v>110</v>
      </c>
      <c r="J59" s="302">
        <v>50</v>
      </c>
      <c r="K59" s="302" t="s">
        <v>181</v>
      </c>
      <c r="L59" s="302" t="s">
        <v>112</v>
      </c>
      <c r="M59" s="302"/>
      <c r="U59" t="s">
        <v>887</v>
      </c>
      <c r="Y59" s="451"/>
      <c r="Z59" s="21" t="s">
        <v>888</v>
      </c>
      <c r="AB59" s="451"/>
      <c r="AC59" s="21" t="s">
        <v>889</v>
      </c>
      <c r="AE59" s="451"/>
      <c r="AF59" s="21" t="s">
        <v>890</v>
      </c>
      <c r="AQ59" s="131" t="str">
        <f>IFERROR(VLOOKUP(Glass!G56,Service!$AM$16:$AO$28,2,0)," ")</f>
        <v xml:space="preserve"> </v>
      </c>
      <c r="AR59" s="131" t="str">
        <f>IFERROR(VLOOKUP(Glass!G56,Service!$AM$16:$AO$28,3,0)," ")</f>
        <v xml:space="preserve"> </v>
      </c>
      <c r="AZ59" s="131" t="str">
        <f>IFERROR(VLOOKUP(Screen!#REF!,Service!$AV$17:$AX$20,2,0)," ")</f>
        <v xml:space="preserve"> </v>
      </c>
      <c r="BA59" s="131" t="str">
        <f>IFERROR(VLOOKUP(Screen!#REF!,Service!$AV$17:$AX$20,3,0)," ")</f>
        <v xml:space="preserve"> </v>
      </c>
    </row>
    <row r="60" spans="1:53" x14ac:dyDescent="0.25">
      <c r="A60" s="1"/>
      <c r="B60" s="1"/>
      <c r="C60" s="302" t="s">
        <v>179</v>
      </c>
      <c r="D60" s="302" t="s">
        <v>212</v>
      </c>
      <c r="E60" s="302" t="s">
        <v>123</v>
      </c>
      <c r="F60" s="303" t="s">
        <v>213</v>
      </c>
      <c r="G60" s="302" t="s">
        <v>180</v>
      </c>
      <c r="H60" s="302">
        <v>1</v>
      </c>
      <c r="I60" s="302" t="s">
        <v>110</v>
      </c>
      <c r="J60" s="302">
        <v>50</v>
      </c>
      <c r="K60" s="302" t="s">
        <v>181</v>
      </c>
      <c r="L60" s="302" t="s">
        <v>112</v>
      </c>
      <c r="M60" s="302"/>
      <c r="U60" t="s">
        <v>891</v>
      </c>
      <c r="Y60" s="451"/>
      <c r="Z60" s="21" t="s">
        <v>892</v>
      </c>
      <c r="AB60" s="451"/>
      <c r="AC60" s="21" t="s">
        <v>893</v>
      </c>
      <c r="AE60" s="451"/>
      <c r="AF60" s="21" t="s">
        <v>894</v>
      </c>
      <c r="AQ60" s="131" t="str">
        <f>IFERROR(VLOOKUP(Glass!G57,Service!$AM$16:$AO$28,2,0)," ")</f>
        <v xml:space="preserve"> </v>
      </c>
      <c r="AR60" s="131" t="str">
        <f>IFERROR(VLOOKUP(Glass!G57,Service!$AM$16:$AO$28,3,0)," ")</f>
        <v xml:space="preserve"> </v>
      </c>
      <c r="AZ60" s="131" t="str">
        <f>IFERROR(VLOOKUP(Screen!#REF!,Service!$AV$17:$AX$20,2,0)," ")</f>
        <v xml:space="preserve"> </v>
      </c>
      <c r="BA60" s="131" t="str">
        <f>IFERROR(VLOOKUP(Screen!#REF!,Service!$AV$17:$AX$20,3,0)," ")</f>
        <v xml:space="preserve"> </v>
      </c>
    </row>
    <row r="61" spans="1:53" x14ac:dyDescent="0.25">
      <c r="A61" s="1"/>
      <c r="B61" s="1"/>
      <c r="C61" s="302" t="s">
        <v>179</v>
      </c>
      <c r="D61" s="302" t="s">
        <v>214</v>
      </c>
      <c r="E61" s="302" t="s">
        <v>123</v>
      </c>
      <c r="F61" s="303" t="s">
        <v>215</v>
      </c>
      <c r="G61" s="302" t="s">
        <v>180</v>
      </c>
      <c r="H61" s="302">
        <v>1</v>
      </c>
      <c r="I61" s="302" t="s">
        <v>110</v>
      </c>
      <c r="J61" s="302">
        <v>50</v>
      </c>
      <c r="K61" s="302" t="s">
        <v>181</v>
      </c>
      <c r="L61" s="302" t="s">
        <v>112</v>
      </c>
      <c r="M61" s="302"/>
      <c r="U61" t="s">
        <v>895</v>
      </c>
      <c r="Y61" s="451"/>
      <c r="Z61" s="21" t="s">
        <v>896</v>
      </c>
      <c r="AB61" s="451"/>
      <c r="AC61" s="21" t="s">
        <v>897</v>
      </c>
      <c r="AE61" s="451"/>
      <c r="AF61" s="21" t="s">
        <v>898</v>
      </c>
      <c r="AQ61" s="131" t="str">
        <f>IFERROR(VLOOKUP(Glass!G58,Service!$AM$16:$AO$28,2,0)," ")</f>
        <v xml:space="preserve"> </v>
      </c>
      <c r="AR61" s="131" t="str">
        <f>IFERROR(VLOOKUP(Glass!G58,Service!$AM$16:$AO$28,3,0)," ")</f>
        <v xml:space="preserve"> </v>
      </c>
      <c r="AZ61" s="131" t="str">
        <f>IFERROR(VLOOKUP(Screen!#REF!,Service!$AV$17:$AX$20,2,0)," ")</f>
        <v xml:space="preserve"> </v>
      </c>
      <c r="BA61" s="131" t="str">
        <f>IFERROR(VLOOKUP(Screen!#REF!,Service!$AV$17:$AX$20,3,0)," ")</f>
        <v xml:space="preserve"> </v>
      </c>
    </row>
    <row r="62" spans="1:53" x14ac:dyDescent="0.25">
      <c r="A62" s="1"/>
      <c r="B62" s="1"/>
      <c r="C62" s="302" t="s">
        <v>179</v>
      </c>
      <c r="D62" s="302" t="s">
        <v>216</v>
      </c>
      <c r="E62" s="302" t="s">
        <v>123</v>
      </c>
      <c r="F62" s="303" t="s">
        <v>217</v>
      </c>
      <c r="G62" s="302" t="s">
        <v>180</v>
      </c>
      <c r="H62" s="302">
        <v>1</v>
      </c>
      <c r="I62" s="302" t="s">
        <v>110</v>
      </c>
      <c r="J62" s="302">
        <v>300</v>
      </c>
      <c r="K62" s="302" t="s">
        <v>181</v>
      </c>
      <c r="L62" s="302" t="s">
        <v>112</v>
      </c>
      <c r="M62" s="302"/>
      <c r="U62" t="s">
        <v>899</v>
      </c>
      <c r="Y62" s="451"/>
      <c r="Z62" s="21" t="s">
        <v>900</v>
      </c>
      <c r="AB62" s="451"/>
      <c r="AC62" s="21" t="s">
        <v>901</v>
      </c>
      <c r="AE62" s="451"/>
      <c r="AF62" s="21" t="s">
        <v>902</v>
      </c>
      <c r="AQ62" s="131" t="str">
        <f>IFERROR(VLOOKUP(Glass!G59,Service!$AM$16:$AO$28,2,0)," ")</f>
        <v xml:space="preserve"> </v>
      </c>
      <c r="AR62" s="131" t="str">
        <f>IFERROR(VLOOKUP(Glass!G59,Service!$AM$16:$AO$28,3,0)," ")</f>
        <v xml:space="preserve"> </v>
      </c>
      <c r="AZ62" s="131" t="str">
        <f>IFERROR(VLOOKUP(Screen!#REF!,Service!$AV$17:$AX$20,2,0)," ")</f>
        <v xml:space="preserve"> </v>
      </c>
      <c r="BA62" s="131" t="str">
        <f>IFERROR(VLOOKUP(Screen!#REF!,Service!$AV$17:$AX$20,3,0)," ")</f>
        <v xml:space="preserve"> </v>
      </c>
    </row>
    <row r="63" spans="1:53" x14ac:dyDescent="0.25">
      <c r="A63" s="1"/>
      <c r="B63" s="1"/>
      <c r="C63" s="302" t="s">
        <v>179</v>
      </c>
      <c r="D63" s="302" t="s">
        <v>218</v>
      </c>
      <c r="E63" s="302" t="s">
        <v>123</v>
      </c>
      <c r="F63" s="303" t="s">
        <v>219</v>
      </c>
      <c r="G63" s="302" t="s">
        <v>180</v>
      </c>
      <c r="H63" s="302">
        <v>1</v>
      </c>
      <c r="I63" s="302" t="s">
        <v>110</v>
      </c>
      <c r="J63" s="302">
        <v>300</v>
      </c>
      <c r="K63" s="302" t="s">
        <v>181</v>
      </c>
      <c r="L63" s="302" t="s">
        <v>112</v>
      </c>
      <c r="M63" s="302"/>
      <c r="U63" t="s">
        <v>903</v>
      </c>
      <c r="Y63" s="451"/>
      <c r="Z63" s="21" t="s">
        <v>904</v>
      </c>
      <c r="AB63" s="451"/>
      <c r="AC63" s="21" t="s">
        <v>905</v>
      </c>
      <c r="AE63" s="451"/>
      <c r="AQ63" s="131" t="str">
        <f>IFERROR(VLOOKUP(Glass!G60,Service!$AM$16:$AO$28,2,0)," ")</f>
        <v xml:space="preserve"> </v>
      </c>
      <c r="AR63" s="131" t="str">
        <f>IFERROR(VLOOKUP(Glass!G60,Service!$AM$16:$AO$28,3,0)," ")</f>
        <v xml:space="preserve"> </v>
      </c>
      <c r="AZ63" s="131" t="str">
        <f>IFERROR(VLOOKUP(Screen!#REF!,Service!$AV$17:$AX$20,2,0)," ")</f>
        <v xml:space="preserve"> </v>
      </c>
      <c r="BA63" s="131" t="str">
        <f>IFERROR(VLOOKUP(Screen!#REF!,Service!$AV$17:$AX$20,3,0)," ")</f>
        <v xml:space="preserve"> </v>
      </c>
    </row>
    <row r="64" spans="1:53" x14ac:dyDescent="0.25">
      <c r="A64" s="1"/>
      <c r="B64" s="1"/>
      <c r="C64" s="302" t="s">
        <v>179</v>
      </c>
      <c r="D64" s="302" t="s">
        <v>220</v>
      </c>
      <c r="E64" s="302" t="s">
        <v>123</v>
      </c>
      <c r="F64" s="303" t="s">
        <v>221</v>
      </c>
      <c r="G64" s="302" t="s">
        <v>180</v>
      </c>
      <c r="H64" s="302">
        <v>1</v>
      </c>
      <c r="I64" s="302" t="s">
        <v>110</v>
      </c>
      <c r="J64" s="302">
        <v>150</v>
      </c>
      <c r="K64" s="302" t="s">
        <v>181</v>
      </c>
      <c r="L64" s="302" t="s">
        <v>112</v>
      </c>
      <c r="M64" s="302"/>
      <c r="U64" t="s">
        <v>906</v>
      </c>
      <c r="Y64" s="451"/>
      <c r="Z64" s="21" t="s">
        <v>907</v>
      </c>
      <c r="AB64" s="451"/>
      <c r="AC64" s="21" t="s">
        <v>908</v>
      </c>
      <c r="AE64" s="451"/>
      <c r="AF64" s="21"/>
      <c r="AQ64" s="131" t="str">
        <f>IFERROR(VLOOKUP(Glass!G61,Service!$AM$16:$AO$28,2,0)," ")</f>
        <v xml:space="preserve"> </v>
      </c>
      <c r="AR64" s="131" t="str">
        <f>IFERROR(VLOOKUP(Glass!G61,Service!$AM$16:$AO$28,3,0)," ")</f>
        <v xml:space="preserve"> </v>
      </c>
      <c r="AZ64" s="131" t="str">
        <f>IFERROR(VLOOKUP(Screen!#REF!,Service!$AV$17:$AX$20,2,0)," ")</f>
        <v xml:space="preserve"> </v>
      </c>
      <c r="BA64" s="131" t="str">
        <f>IFERROR(VLOOKUP(Screen!#REF!,Service!$AV$17:$AX$20,3,0)," ")</f>
        <v xml:space="preserve"> </v>
      </c>
    </row>
    <row r="65" spans="1:53" x14ac:dyDescent="0.25">
      <c r="A65" s="1"/>
      <c r="B65" s="1"/>
      <c r="C65" s="302" t="s">
        <v>179</v>
      </c>
      <c r="D65" s="302" t="s">
        <v>222</v>
      </c>
      <c r="E65" s="302" t="s">
        <v>123</v>
      </c>
      <c r="F65" s="303" t="s">
        <v>223</v>
      </c>
      <c r="G65" s="302" t="s">
        <v>180</v>
      </c>
      <c r="H65" s="302">
        <v>1</v>
      </c>
      <c r="I65" s="302" t="s">
        <v>110</v>
      </c>
      <c r="J65" s="302">
        <v>200</v>
      </c>
      <c r="K65" s="302" t="s">
        <v>181</v>
      </c>
      <c r="L65" s="302" t="s">
        <v>112</v>
      </c>
      <c r="M65" s="302"/>
      <c r="U65" t="s">
        <v>909</v>
      </c>
      <c r="Y65" s="451"/>
      <c r="Z65" s="21" t="s">
        <v>910</v>
      </c>
      <c r="AB65" s="451"/>
      <c r="AC65" s="21" t="s">
        <v>911</v>
      </c>
      <c r="AQ65" s="131" t="str">
        <f>IFERROR(VLOOKUP(Glass!G62,Service!$AM$16:$AO$28,2,0)," ")</f>
        <v xml:space="preserve"> </v>
      </c>
      <c r="AR65" s="131" t="str">
        <f>IFERROR(VLOOKUP(Glass!G62,Service!$AM$16:$AO$28,3,0)," ")</f>
        <v xml:space="preserve"> </v>
      </c>
      <c r="AZ65" s="131" t="str">
        <f>IFERROR(VLOOKUP(Screen!#REF!,Service!$AV$17:$AX$20,2,0)," ")</f>
        <v xml:space="preserve"> </v>
      </c>
      <c r="BA65" s="131" t="str">
        <f>IFERROR(VLOOKUP(Screen!#REF!,Service!$AV$17:$AX$20,3,0)," ")</f>
        <v xml:space="preserve"> </v>
      </c>
    </row>
    <row r="66" spans="1:53" x14ac:dyDescent="0.25">
      <c r="A66" s="1"/>
      <c r="B66" s="1"/>
      <c r="C66" s="302" t="s">
        <v>179</v>
      </c>
      <c r="D66" s="302" t="s">
        <v>224</v>
      </c>
      <c r="E66" s="302" t="s">
        <v>123</v>
      </c>
      <c r="F66" s="303" t="s">
        <v>225</v>
      </c>
      <c r="G66" s="302" t="s">
        <v>180</v>
      </c>
      <c r="H66" s="302">
        <v>1</v>
      </c>
      <c r="I66" s="302" t="s">
        <v>110</v>
      </c>
      <c r="J66" s="302">
        <v>200</v>
      </c>
      <c r="K66" s="302" t="s">
        <v>181</v>
      </c>
      <c r="L66" s="302" t="s">
        <v>112</v>
      </c>
      <c r="M66" s="302"/>
      <c r="U66" t="s">
        <v>912</v>
      </c>
      <c r="Y66" s="451"/>
      <c r="Z66" s="21" t="s">
        <v>913</v>
      </c>
      <c r="AB66" s="451"/>
      <c r="AC66" s="21" t="s">
        <v>914</v>
      </c>
      <c r="AE66" s="451" t="s">
        <v>915</v>
      </c>
      <c r="AF66" s="21" t="s">
        <v>915</v>
      </c>
      <c r="AQ66" s="131" t="str">
        <f>IFERROR(VLOOKUP(Glass!G63,Service!$AM$16:$AO$28,2,0)," ")</f>
        <v xml:space="preserve"> </v>
      </c>
      <c r="AR66" s="131" t="str">
        <f>IFERROR(VLOOKUP(Glass!G63,Service!$AM$16:$AO$28,3,0)," ")</f>
        <v xml:space="preserve"> </v>
      </c>
      <c r="AZ66" s="131" t="str">
        <f>IFERROR(VLOOKUP(Screen!#REF!,Service!$AV$17:$AX$20,2,0)," ")</f>
        <v xml:space="preserve"> </v>
      </c>
      <c r="BA66" s="131" t="str">
        <f>IFERROR(VLOOKUP(Screen!#REF!,Service!$AV$17:$AX$20,3,0)," ")</f>
        <v xml:space="preserve"> </v>
      </c>
    </row>
    <row r="67" spans="1:53" x14ac:dyDescent="0.25">
      <c r="A67" s="1"/>
      <c r="B67" s="1"/>
      <c r="C67" s="302"/>
      <c r="D67" s="302"/>
      <c r="E67" s="302"/>
      <c r="F67" s="303"/>
      <c r="G67" s="302"/>
      <c r="H67" s="302"/>
      <c r="I67" s="302"/>
      <c r="J67" s="302"/>
      <c r="K67" s="302"/>
      <c r="L67" s="302"/>
      <c r="M67" s="302"/>
      <c r="U67" t="s">
        <v>916</v>
      </c>
      <c r="Y67" s="451"/>
      <c r="Z67" s="21" t="s">
        <v>917</v>
      </c>
      <c r="AB67" s="451"/>
      <c r="AC67" s="21" t="s">
        <v>918</v>
      </c>
      <c r="AE67" s="451"/>
      <c r="AF67" s="21" t="s">
        <v>919</v>
      </c>
      <c r="AQ67" s="131" t="s">
        <v>920</v>
      </c>
      <c r="AR67" s="131" t="s">
        <v>920</v>
      </c>
      <c r="AZ67" s="131" t="str">
        <f>IFERROR(VLOOKUP(Screen!#REF!,Service!$AV$17:$AX$20,2,0)," ")</f>
        <v xml:space="preserve"> </v>
      </c>
      <c r="BA67" s="131" t="str">
        <f>IFERROR(VLOOKUP(Screen!#REF!,Service!$AV$17:$AX$20,3,0)," ")</f>
        <v xml:space="preserve"> </v>
      </c>
    </row>
    <row r="68" spans="1:53" x14ac:dyDescent="0.25">
      <c r="A68" s="1"/>
      <c r="B68" s="1"/>
      <c r="C68" s="302"/>
      <c r="D68" s="302"/>
      <c r="E68" s="302"/>
      <c r="F68" s="303"/>
      <c r="G68" s="302"/>
      <c r="H68" s="302"/>
      <c r="I68" s="302"/>
      <c r="J68" s="302"/>
      <c r="K68" s="302"/>
      <c r="L68" s="302"/>
      <c r="M68" s="302"/>
      <c r="U68" t="s">
        <v>921</v>
      </c>
      <c r="Y68" s="451"/>
      <c r="Z68" s="21" t="s">
        <v>922</v>
      </c>
      <c r="AB68" s="451"/>
      <c r="AC68" s="21" t="s">
        <v>923</v>
      </c>
      <c r="AE68" s="451"/>
      <c r="AF68" s="21" t="s">
        <v>924</v>
      </c>
      <c r="AQ68" s="131" t="s">
        <v>920</v>
      </c>
      <c r="AR68" s="131" t="s">
        <v>920</v>
      </c>
      <c r="AZ68" s="131" t="str">
        <f>IFERROR(VLOOKUP(Screen!#REF!,Service!$AV$17:$AX$20,2,0)," ")</f>
        <v xml:space="preserve"> </v>
      </c>
      <c r="BA68" s="131" t="str">
        <f>IFERROR(VLOOKUP(Screen!#REF!,Service!$AV$17:$AX$20,3,0)," ")</f>
        <v xml:space="preserve"> </v>
      </c>
    </row>
    <row r="69" spans="1:53" x14ac:dyDescent="0.25">
      <c r="A69" s="1"/>
      <c r="B69" s="1"/>
      <c r="C69" s="302"/>
      <c r="D69" s="302"/>
      <c r="E69" s="302"/>
      <c r="F69" s="303"/>
      <c r="G69" s="302"/>
      <c r="H69" s="302"/>
      <c r="I69" s="302"/>
      <c r="J69" s="302"/>
      <c r="K69" s="302"/>
      <c r="L69" s="302"/>
      <c r="M69" s="302"/>
      <c r="Y69" s="451"/>
      <c r="Z69" s="21" t="s">
        <v>925</v>
      </c>
      <c r="AB69" s="451"/>
      <c r="AC69" s="21" t="s">
        <v>926</v>
      </c>
      <c r="AE69" s="451"/>
      <c r="AF69" s="21" t="s">
        <v>927</v>
      </c>
      <c r="AQ69" s="131" t="s">
        <v>920</v>
      </c>
      <c r="AR69" s="131" t="s">
        <v>920</v>
      </c>
      <c r="AZ69" s="131" t="str">
        <f>IFERROR(VLOOKUP(Screen!#REF!,Service!$AV$17:$AX$20,2,0)," ")</f>
        <v xml:space="preserve"> </v>
      </c>
      <c r="BA69" s="131" t="str">
        <f>IFERROR(VLOOKUP(Screen!#REF!,Service!$AV$17:$AX$20,3,0)," ")</f>
        <v xml:space="preserve"> </v>
      </c>
    </row>
    <row r="70" spans="1:53" x14ac:dyDescent="0.25">
      <c r="A70" s="1"/>
      <c r="B70" s="1"/>
      <c r="C70" s="302" t="s">
        <v>226</v>
      </c>
      <c r="D70" s="302" t="s">
        <v>107</v>
      </c>
      <c r="E70" s="302" t="s">
        <v>108</v>
      </c>
      <c r="F70" s="303"/>
      <c r="G70" s="302" t="s">
        <v>227</v>
      </c>
      <c r="H70" s="302">
        <v>1</v>
      </c>
      <c r="I70" s="302" t="s">
        <v>228</v>
      </c>
      <c r="J70" s="302"/>
      <c r="K70" s="302" t="s">
        <v>229</v>
      </c>
      <c r="L70" s="302" t="s">
        <v>230</v>
      </c>
      <c r="M70" s="302"/>
      <c r="Y70" s="451"/>
      <c r="Z70" s="21" t="s">
        <v>928</v>
      </c>
      <c r="AB70" s="451"/>
      <c r="AC70" s="21" t="s">
        <v>929</v>
      </c>
      <c r="AE70" s="451"/>
      <c r="AF70" s="21" t="s">
        <v>930</v>
      </c>
      <c r="AQ70" s="131" t="s">
        <v>920</v>
      </c>
      <c r="AR70" s="131" t="s">
        <v>920</v>
      </c>
      <c r="AZ70" s="131" t="str">
        <f>IFERROR(VLOOKUP(Screen!#REF!,Service!$AV$17:$AX$20,2,0)," ")</f>
        <v xml:space="preserve"> </v>
      </c>
      <c r="BA70" s="131" t="str">
        <f>IFERROR(VLOOKUP(Screen!#REF!,Service!$AV$17:$AX$20,3,0)," ")</f>
        <v xml:space="preserve"> </v>
      </c>
    </row>
    <row r="71" spans="1:53" x14ac:dyDescent="0.25">
      <c r="A71" s="1"/>
      <c r="B71" s="1"/>
      <c r="C71" s="302" t="s">
        <v>226</v>
      </c>
      <c r="D71" s="302" t="s">
        <v>231</v>
      </c>
      <c r="E71" s="302" t="s">
        <v>108</v>
      </c>
      <c r="F71" s="303" t="s">
        <v>232</v>
      </c>
      <c r="G71" s="302" t="s">
        <v>233</v>
      </c>
      <c r="H71" s="302">
        <v>1</v>
      </c>
      <c r="I71" s="302" t="s">
        <v>228</v>
      </c>
      <c r="J71" s="302">
        <v>220</v>
      </c>
      <c r="K71" s="302" t="s">
        <v>229</v>
      </c>
      <c r="L71" s="302" t="s">
        <v>230</v>
      </c>
      <c r="M71" s="302"/>
      <c r="Y71" s="451"/>
      <c r="Z71" s="21" t="s">
        <v>931</v>
      </c>
      <c r="AB71" s="451"/>
      <c r="AC71" s="21" t="s">
        <v>932</v>
      </c>
      <c r="AE71" s="451"/>
      <c r="AF71" s="21" t="s">
        <v>933</v>
      </c>
      <c r="AQ71" s="131" t="s">
        <v>920</v>
      </c>
      <c r="AR71" s="131" t="s">
        <v>920</v>
      </c>
      <c r="AZ71" s="131" t="str">
        <f>IFERROR(VLOOKUP(Screen!#REF!,Service!$AV$17:$AX$20,2,0)," ")</f>
        <v xml:space="preserve"> </v>
      </c>
      <c r="BA71" s="131" t="str">
        <f>IFERROR(VLOOKUP(Screen!#REF!,Service!$AV$17:$AX$20,3,0)," ")</f>
        <v xml:space="preserve"> </v>
      </c>
    </row>
    <row r="72" spans="1:53" x14ac:dyDescent="0.25">
      <c r="A72" s="1"/>
      <c r="B72" s="1"/>
      <c r="C72" s="302" t="s">
        <v>226</v>
      </c>
      <c r="D72" s="302" t="s">
        <v>234</v>
      </c>
      <c r="E72" s="302" t="s">
        <v>108</v>
      </c>
      <c r="F72" s="303" t="s">
        <v>235</v>
      </c>
      <c r="G72" s="302" t="s">
        <v>233</v>
      </c>
      <c r="H72" s="302">
        <v>1</v>
      </c>
      <c r="I72" s="302" t="s">
        <v>228</v>
      </c>
      <c r="J72" s="302">
        <v>18</v>
      </c>
      <c r="K72" s="302" t="s">
        <v>229</v>
      </c>
      <c r="L72" s="302" t="s">
        <v>159</v>
      </c>
      <c r="M72" s="302" t="s">
        <v>236</v>
      </c>
      <c r="Y72" s="451"/>
      <c r="Z72" s="21" t="s">
        <v>934</v>
      </c>
      <c r="AB72" s="451"/>
      <c r="AC72" s="21" t="s">
        <v>935</v>
      </c>
      <c r="AE72" s="451"/>
      <c r="AF72" s="21" t="s">
        <v>936</v>
      </c>
      <c r="AZ72" s="131" t="str">
        <f>IFERROR(VLOOKUP(Screen!#REF!,Service!$AV$17:$AX$20,2,0)," ")</f>
        <v xml:space="preserve"> </v>
      </c>
      <c r="BA72" s="131" t="str">
        <f>IFERROR(VLOOKUP(Screen!#REF!,Service!$AV$17:$AX$20,3,0)," ")</f>
        <v xml:space="preserve"> </v>
      </c>
    </row>
    <row r="73" spans="1:53" x14ac:dyDescent="0.25">
      <c r="A73" s="1"/>
      <c r="B73" s="1"/>
      <c r="C73" s="302" t="s">
        <v>226</v>
      </c>
      <c r="D73" s="302" t="s">
        <v>237</v>
      </c>
      <c r="E73" s="302" t="s">
        <v>108</v>
      </c>
      <c r="F73" s="303" t="s">
        <v>238</v>
      </c>
      <c r="G73" s="302" t="s">
        <v>233</v>
      </c>
      <c r="H73" s="302">
        <v>1</v>
      </c>
      <c r="I73" s="302" t="s">
        <v>239</v>
      </c>
      <c r="J73" s="302" t="s">
        <v>240</v>
      </c>
      <c r="K73" s="302" t="s">
        <v>241</v>
      </c>
      <c r="L73" s="302" t="s">
        <v>242</v>
      </c>
      <c r="M73" s="302" t="s">
        <v>236</v>
      </c>
      <c r="Y73" s="451"/>
      <c r="Z73" s="21" t="s">
        <v>937</v>
      </c>
      <c r="AB73" s="451"/>
      <c r="AC73" s="21" t="s">
        <v>938</v>
      </c>
      <c r="AE73" s="451"/>
      <c r="AF73" s="21" t="s">
        <v>939</v>
      </c>
    </row>
    <row r="74" spans="1:53" x14ac:dyDescent="0.25">
      <c r="A74" s="1"/>
      <c r="B74" s="1"/>
      <c r="C74" s="302" t="s">
        <v>226</v>
      </c>
      <c r="D74" s="302" t="s">
        <v>243</v>
      </c>
      <c r="E74" s="302" t="s">
        <v>108</v>
      </c>
      <c r="F74" s="303" t="s">
        <v>244</v>
      </c>
      <c r="G74" s="302" t="s">
        <v>233</v>
      </c>
      <c r="H74" s="302">
        <v>1</v>
      </c>
      <c r="I74" s="302" t="s">
        <v>228</v>
      </c>
      <c r="J74" s="302">
        <v>12</v>
      </c>
      <c r="K74" s="302" t="s">
        <v>229</v>
      </c>
      <c r="L74" s="302" t="s">
        <v>159</v>
      </c>
      <c r="M74" s="302" t="s">
        <v>236</v>
      </c>
      <c r="AB74" s="451"/>
      <c r="AC74" s="21" t="s">
        <v>940</v>
      </c>
      <c r="AE74" s="451"/>
      <c r="AF74" s="21" t="s">
        <v>941</v>
      </c>
    </row>
    <row r="75" spans="1:53" x14ac:dyDescent="0.25">
      <c r="A75" s="1"/>
      <c r="B75" s="1"/>
      <c r="C75" s="302" t="s">
        <v>226</v>
      </c>
      <c r="D75" s="302" t="s">
        <v>245</v>
      </c>
      <c r="E75" s="302" t="s">
        <v>108</v>
      </c>
      <c r="F75" s="303" t="s">
        <v>246</v>
      </c>
      <c r="G75" s="302" t="s">
        <v>233</v>
      </c>
      <c r="H75" s="302">
        <v>1</v>
      </c>
      <c r="I75" s="302" t="s">
        <v>228</v>
      </c>
      <c r="J75" s="302">
        <v>7</v>
      </c>
      <c r="K75" s="302" t="s">
        <v>229</v>
      </c>
      <c r="L75" s="302" t="s">
        <v>159</v>
      </c>
      <c r="M75" s="302" t="s">
        <v>236</v>
      </c>
      <c r="AB75" s="451"/>
      <c r="AC75" s="21" t="s">
        <v>942</v>
      </c>
      <c r="AE75" s="451"/>
      <c r="AF75" s="21" t="s">
        <v>943</v>
      </c>
    </row>
    <row r="76" spans="1:53" x14ac:dyDescent="0.25">
      <c r="A76" s="1"/>
      <c r="B76" s="1"/>
      <c r="C76" s="302" t="s">
        <v>226</v>
      </c>
      <c r="D76" s="302" t="s">
        <v>247</v>
      </c>
      <c r="E76" s="302" t="s">
        <v>108</v>
      </c>
      <c r="F76" s="303" t="s">
        <v>248</v>
      </c>
      <c r="G76" s="302" t="s">
        <v>227</v>
      </c>
      <c r="H76" s="302">
        <v>1</v>
      </c>
      <c r="I76" s="302" t="s">
        <v>239</v>
      </c>
      <c r="J76" s="302" t="s">
        <v>249</v>
      </c>
      <c r="K76" s="302" t="s">
        <v>241</v>
      </c>
      <c r="L76" s="302" t="s">
        <v>112</v>
      </c>
      <c r="M76" s="302" t="s">
        <v>236</v>
      </c>
      <c r="AB76" s="451"/>
      <c r="AC76" s="21" t="s">
        <v>944</v>
      </c>
      <c r="AE76" s="451"/>
      <c r="AF76" s="21" t="s">
        <v>945</v>
      </c>
    </row>
    <row r="77" spans="1:53" x14ac:dyDescent="0.25">
      <c r="A77" s="1"/>
      <c r="B77" s="1"/>
      <c r="C77" s="302" t="s">
        <v>226</v>
      </c>
      <c r="D77" s="302" t="s">
        <v>250</v>
      </c>
      <c r="E77" s="302" t="s">
        <v>108</v>
      </c>
      <c r="F77" s="303" t="s">
        <v>251</v>
      </c>
      <c r="G77" s="302" t="s">
        <v>227</v>
      </c>
      <c r="H77" s="302">
        <v>1</v>
      </c>
      <c r="I77" s="302" t="s">
        <v>239</v>
      </c>
      <c r="J77" s="302">
        <v>108</v>
      </c>
      <c r="K77" s="302" t="s">
        <v>229</v>
      </c>
      <c r="L77" s="302" t="s">
        <v>159</v>
      </c>
      <c r="M77" s="302" t="s">
        <v>236</v>
      </c>
      <c r="Y77" s="451" t="s">
        <v>899</v>
      </c>
      <c r="Z77" s="21" t="s">
        <v>899</v>
      </c>
      <c r="AB77" s="451"/>
      <c r="AC77" s="21" t="s">
        <v>946</v>
      </c>
      <c r="AE77" s="451"/>
      <c r="AF77" s="21" t="s">
        <v>947</v>
      </c>
    </row>
    <row r="78" spans="1:53" x14ac:dyDescent="0.25">
      <c r="A78" s="1"/>
      <c r="B78" s="1"/>
      <c r="C78" s="302"/>
      <c r="D78" s="302"/>
      <c r="E78" s="302"/>
      <c r="F78" s="303"/>
      <c r="G78" s="302"/>
      <c r="H78" s="302"/>
      <c r="I78" s="302"/>
      <c r="J78" s="302"/>
      <c r="K78" s="302"/>
      <c r="L78" s="302"/>
      <c r="M78" s="302"/>
      <c r="Y78" s="451"/>
      <c r="Z78" s="21" t="s">
        <v>948</v>
      </c>
      <c r="AB78" s="451"/>
      <c r="AC78" s="21" t="s">
        <v>949</v>
      </c>
      <c r="AE78" s="451"/>
      <c r="AF78" s="21" t="s">
        <v>950</v>
      </c>
    </row>
    <row r="79" spans="1:53" x14ac:dyDescent="0.25">
      <c r="A79" s="1"/>
      <c r="B79" s="1"/>
      <c r="C79" s="302"/>
      <c r="D79" s="302"/>
      <c r="E79" s="302"/>
      <c r="F79" s="303"/>
      <c r="G79" s="302"/>
      <c r="H79" s="302"/>
      <c r="I79" s="302"/>
      <c r="J79" s="302"/>
      <c r="K79" s="302"/>
      <c r="L79" s="302"/>
      <c r="M79" s="302"/>
      <c r="AB79" s="451"/>
      <c r="AC79" s="21"/>
      <c r="AE79" s="451"/>
      <c r="AF79" s="21" t="s">
        <v>951</v>
      </c>
    </row>
    <row r="80" spans="1:53" x14ac:dyDescent="0.25">
      <c r="A80" s="1"/>
      <c r="B80" s="1"/>
      <c r="C80" s="302"/>
      <c r="D80" s="302"/>
      <c r="E80" s="302"/>
      <c r="F80" s="303"/>
      <c r="G80" s="302"/>
      <c r="H80" s="302"/>
      <c r="I80" s="302"/>
      <c r="J80" s="302"/>
      <c r="K80" s="302"/>
      <c r="L80" s="302"/>
      <c r="M80" s="302"/>
      <c r="AE80" s="451"/>
      <c r="AF80" s="21" t="s">
        <v>952</v>
      </c>
    </row>
    <row r="81" spans="1:32" x14ac:dyDescent="0.25">
      <c r="A81" s="1"/>
      <c r="B81" s="1"/>
      <c r="C81" s="302" t="s">
        <v>252</v>
      </c>
      <c r="D81" s="302" t="s">
        <v>107</v>
      </c>
      <c r="E81" s="302" t="s">
        <v>108</v>
      </c>
      <c r="F81" s="303"/>
      <c r="G81" s="302"/>
      <c r="H81" s="302">
        <v>1</v>
      </c>
      <c r="I81" s="302" t="s">
        <v>110</v>
      </c>
      <c r="J81" s="302"/>
      <c r="K81" s="302" t="s">
        <v>181</v>
      </c>
      <c r="L81" s="302" t="s">
        <v>253</v>
      </c>
      <c r="M81" s="302"/>
      <c r="AE81" s="451"/>
      <c r="AF81" s="21" t="s">
        <v>953</v>
      </c>
    </row>
    <row r="82" spans="1:32" x14ac:dyDescent="0.25">
      <c r="A82" s="1"/>
      <c r="B82" s="1"/>
      <c r="C82" s="302" t="s">
        <v>252</v>
      </c>
      <c r="D82" s="302" t="s">
        <v>254</v>
      </c>
      <c r="E82" s="302" t="s">
        <v>108</v>
      </c>
      <c r="F82" s="303" t="s">
        <v>255</v>
      </c>
      <c r="G82" s="302" t="s">
        <v>256</v>
      </c>
      <c r="H82" s="302">
        <v>1</v>
      </c>
      <c r="I82" s="302" t="s">
        <v>110</v>
      </c>
      <c r="J82" s="302">
        <v>7500</v>
      </c>
      <c r="K82" s="302" t="s">
        <v>181</v>
      </c>
      <c r="L82" s="302" t="s">
        <v>253</v>
      </c>
      <c r="M82" s="302"/>
      <c r="Y82" s="74" t="s">
        <v>921</v>
      </c>
      <c r="Z82" s="21" t="s">
        <v>954</v>
      </c>
      <c r="AE82" s="451"/>
      <c r="AF82" s="21" t="s">
        <v>955</v>
      </c>
    </row>
    <row r="83" spans="1:32" x14ac:dyDescent="0.25">
      <c r="A83" s="1"/>
      <c r="B83" s="1"/>
      <c r="C83" s="302" t="s">
        <v>252</v>
      </c>
      <c r="D83" s="302" t="s">
        <v>257</v>
      </c>
      <c r="E83" s="302" t="s">
        <v>108</v>
      </c>
      <c r="F83" s="303" t="s">
        <v>258</v>
      </c>
      <c r="G83" s="302" t="s">
        <v>256</v>
      </c>
      <c r="H83" s="302">
        <v>1</v>
      </c>
      <c r="I83" s="302" t="s">
        <v>110</v>
      </c>
      <c r="J83" s="302">
        <v>10</v>
      </c>
      <c r="K83" s="302" t="s">
        <v>181</v>
      </c>
      <c r="L83" s="302" t="s">
        <v>259</v>
      </c>
      <c r="M83" s="302" t="s">
        <v>236</v>
      </c>
      <c r="AE83" s="451"/>
      <c r="AF83" s="21" t="s">
        <v>956</v>
      </c>
    </row>
    <row r="84" spans="1:32" x14ac:dyDescent="0.25">
      <c r="A84" s="1"/>
      <c r="B84" s="1"/>
      <c r="C84" s="302" t="s">
        <v>252</v>
      </c>
      <c r="D84" s="302" t="s">
        <v>260</v>
      </c>
      <c r="E84" s="302" t="s">
        <v>108</v>
      </c>
      <c r="F84" s="303" t="s">
        <v>261</v>
      </c>
      <c r="G84" s="302" t="s">
        <v>256</v>
      </c>
      <c r="H84" s="302">
        <v>1</v>
      </c>
      <c r="I84" s="302" t="s">
        <v>110</v>
      </c>
      <c r="J84" s="302">
        <v>2000</v>
      </c>
      <c r="K84" s="302" t="s">
        <v>181</v>
      </c>
      <c r="L84" s="302" t="s">
        <v>112</v>
      </c>
      <c r="M84" s="302" t="s">
        <v>236</v>
      </c>
      <c r="AE84" s="451"/>
      <c r="AF84" s="21" t="s">
        <v>957</v>
      </c>
    </row>
    <row r="85" spans="1:32" x14ac:dyDescent="0.25">
      <c r="A85" s="1"/>
      <c r="B85" s="1"/>
      <c r="C85" s="302" t="s">
        <v>252</v>
      </c>
      <c r="D85" s="302" t="s">
        <v>262</v>
      </c>
      <c r="E85" s="302" t="s">
        <v>108</v>
      </c>
      <c r="F85" s="303" t="s">
        <v>263</v>
      </c>
      <c r="G85" s="302" t="s">
        <v>256</v>
      </c>
      <c r="H85" s="302">
        <v>1</v>
      </c>
      <c r="I85" s="302" t="s">
        <v>110</v>
      </c>
      <c r="J85" s="302">
        <v>3000</v>
      </c>
      <c r="K85" s="302" t="s">
        <v>181</v>
      </c>
      <c r="L85" s="302" t="s">
        <v>112</v>
      </c>
      <c r="M85" s="302" t="s">
        <v>236</v>
      </c>
      <c r="Y85" s="451" t="s">
        <v>958</v>
      </c>
      <c r="Z85" s="21" t="s">
        <v>959</v>
      </c>
      <c r="AB85" s="451" t="s">
        <v>960</v>
      </c>
      <c r="AC85" s="21" t="s">
        <v>961</v>
      </c>
      <c r="AE85" s="451"/>
      <c r="AF85" s="21" t="s">
        <v>962</v>
      </c>
    </row>
    <row r="86" spans="1:32" x14ac:dyDescent="0.25">
      <c r="A86" s="1"/>
      <c r="B86" s="1"/>
      <c r="C86" s="302" t="s">
        <v>252</v>
      </c>
      <c r="D86" s="302" t="s">
        <v>264</v>
      </c>
      <c r="E86" s="302" t="s">
        <v>108</v>
      </c>
      <c r="F86" s="303" t="s">
        <v>265</v>
      </c>
      <c r="G86" s="302" t="s">
        <v>256</v>
      </c>
      <c r="H86" s="302">
        <v>1</v>
      </c>
      <c r="I86" s="302" t="s">
        <v>110</v>
      </c>
      <c r="J86" s="302">
        <v>6000</v>
      </c>
      <c r="K86" s="302" t="s">
        <v>181</v>
      </c>
      <c r="L86" s="302" t="s">
        <v>112</v>
      </c>
      <c r="M86" s="302" t="s">
        <v>236</v>
      </c>
      <c r="Y86" s="451"/>
      <c r="Z86" s="21" t="s">
        <v>963</v>
      </c>
      <c r="AB86" s="451"/>
      <c r="AC86" s="21"/>
      <c r="AE86" s="451"/>
    </row>
    <row r="87" spans="1:32" x14ac:dyDescent="0.25">
      <c r="A87" s="1"/>
      <c r="B87" s="1"/>
      <c r="C87" s="302" t="s">
        <v>252</v>
      </c>
      <c r="D87" s="302" t="s">
        <v>266</v>
      </c>
      <c r="E87" s="302" t="s">
        <v>108</v>
      </c>
      <c r="F87" s="303" t="s">
        <v>267</v>
      </c>
      <c r="G87" s="302" t="s">
        <v>256</v>
      </c>
      <c r="H87" s="302">
        <v>1</v>
      </c>
      <c r="I87" s="302" t="s">
        <v>110</v>
      </c>
      <c r="J87" s="302">
        <v>3000</v>
      </c>
      <c r="K87" s="302" t="s">
        <v>181</v>
      </c>
      <c r="L87" s="302" t="s">
        <v>112</v>
      </c>
      <c r="M87" s="302" t="s">
        <v>236</v>
      </c>
      <c r="Y87" s="451"/>
      <c r="Z87" s="21" t="s">
        <v>964</v>
      </c>
      <c r="AB87" s="451"/>
      <c r="AC87" s="21"/>
      <c r="AE87" s="451"/>
      <c r="AF87" s="21"/>
    </row>
    <row r="88" spans="1:32" x14ac:dyDescent="0.25">
      <c r="A88" s="1"/>
      <c r="B88" s="1"/>
      <c r="C88" s="302" t="s">
        <v>252</v>
      </c>
      <c r="D88" s="302" t="s">
        <v>268</v>
      </c>
      <c r="E88" s="302" t="s">
        <v>108</v>
      </c>
      <c r="F88" s="303" t="s">
        <v>269</v>
      </c>
      <c r="G88" s="302" t="s">
        <v>256</v>
      </c>
      <c r="H88" s="302">
        <v>1</v>
      </c>
      <c r="I88" s="302" t="s">
        <v>110</v>
      </c>
      <c r="J88" s="302">
        <v>5000</v>
      </c>
      <c r="K88" s="302" t="s">
        <v>181</v>
      </c>
      <c r="L88" s="302" t="s">
        <v>112</v>
      </c>
      <c r="M88" s="302" t="s">
        <v>236</v>
      </c>
      <c r="Y88" s="451"/>
      <c r="Z88" s="21"/>
      <c r="AB88" s="451"/>
      <c r="AC88" s="21"/>
    </row>
    <row r="89" spans="1:32" x14ac:dyDescent="0.25">
      <c r="A89" s="1"/>
      <c r="B89" s="1"/>
      <c r="C89" s="302" t="s">
        <v>252</v>
      </c>
      <c r="D89" s="302" t="s">
        <v>270</v>
      </c>
      <c r="E89" s="302" t="s">
        <v>108</v>
      </c>
      <c r="F89" s="303" t="s">
        <v>271</v>
      </c>
      <c r="G89" s="302" t="s">
        <v>256</v>
      </c>
      <c r="H89" s="302">
        <v>1</v>
      </c>
      <c r="I89" s="302" t="s">
        <v>110</v>
      </c>
      <c r="J89" s="302">
        <v>1000</v>
      </c>
      <c r="K89" s="302" t="s">
        <v>181</v>
      </c>
      <c r="L89" s="302" t="s">
        <v>259</v>
      </c>
      <c r="M89" s="302" t="s">
        <v>236</v>
      </c>
    </row>
    <row r="90" spans="1:32" x14ac:dyDescent="0.25">
      <c r="A90" s="1"/>
      <c r="B90" s="1"/>
      <c r="C90" s="302" t="s">
        <v>252</v>
      </c>
      <c r="D90" s="302" t="s">
        <v>272</v>
      </c>
      <c r="E90" s="302" t="s">
        <v>108</v>
      </c>
      <c r="F90" s="303" t="s">
        <v>273</v>
      </c>
      <c r="G90" s="302" t="s">
        <v>256</v>
      </c>
      <c r="H90" s="302">
        <v>1</v>
      </c>
      <c r="I90" s="302" t="s">
        <v>110</v>
      </c>
      <c r="J90" s="302">
        <v>6500</v>
      </c>
      <c r="K90" s="302" t="s">
        <v>181</v>
      </c>
      <c r="L90" s="302" t="s">
        <v>112</v>
      </c>
      <c r="M90" s="302" t="s">
        <v>236</v>
      </c>
    </row>
    <row r="91" spans="1:32" x14ac:dyDescent="0.25">
      <c r="A91" s="1"/>
      <c r="B91" s="1"/>
      <c r="C91" s="302" t="s">
        <v>252</v>
      </c>
      <c r="D91" s="302" t="s">
        <v>274</v>
      </c>
      <c r="E91" s="302" t="s">
        <v>108</v>
      </c>
      <c r="F91" s="303" t="s">
        <v>275</v>
      </c>
      <c r="G91" s="302" t="s">
        <v>256</v>
      </c>
      <c r="H91" s="302">
        <v>1</v>
      </c>
      <c r="I91" s="302" t="s">
        <v>110</v>
      </c>
      <c r="J91" s="302">
        <v>5000</v>
      </c>
      <c r="K91" s="302" t="s">
        <v>181</v>
      </c>
      <c r="L91" s="302" t="s">
        <v>112</v>
      </c>
      <c r="M91" s="302" t="s">
        <v>236</v>
      </c>
      <c r="Y91" s="451" t="s">
        <v>909</v>
      </c>
      <c r="Z91" s="21" t="s">
        <v>965</v>
      </c>
      <c r="AB91" s="451" t="s">
        <v>912</v>
      </c>
      <c r="AC91" s="21" t="s">
        <v>966</v>
      </c>
      <c r="AE91" s="451" t="s">
        <v>967</v>
      </c>
      <c r="AF91" s="21" t="s">
        <v>968</v>
      </c>
    </row>
    <row r="92" spans="1:32" x14ac:dyDescent="0.25">
      <c r="A92" s="1"/>
      <c r="B92" s="1"/>
      <c r="C92" s="302" t="s">
        <v>252</v>
      </c>
      <c r="D92" s="302" t="s">
        <v>276</v>
      </c>
      <c r="E92" s="302" t="s">
        <v>108</v>
      </c>
      <c r="F92" s="303" t="s">
        <v>277</v>
      </c>
      <c r="G92" s="302" t="s">
        <v>256</v>
      </c>
      <c r="H92" s="302">
        <v>1</v>
      </c>
      <c r="I92" s="302" t="s">
        <v>110</v>
      </c>
      <c r="J92" s="302">
        <v>6000</v>
      </c>
      <c r="K92" s="302" t="s">
        <v>181</v>
      </c>
      <c r="L92" s="302" t="s">
        <v>112</v>
      </c>
      <c r="M92" s="302" t="s">
        <v>236</v>
      </c>
      <c r="Y92" s="451"/>
      <c r="Z92" s="21" t="s">
        <v>969</v>
      </c>
      <c r="AB92" s="451"/>
      <c r="AC92" s="21" t="s">
        <v>970</v>
      </c>
      <c r="AE92" s="451"/>
      <c r="AF92" s="21" t="s">
        <v>971</v>
      </c>
    </row>
    <row r="93" spans="1:32" x14ac:dyDescent="0.25">
      <c r="A93" s="1"/>
      <c r="B93" s="1"/>
      <c r="C93" s="302" t="s">
        <v>252</v>
      </c>
      <c r="D93" s="302" t="s">
        <v>278</v>
      </c>
      <c r="E93" s="302" t="s">
        <v>108</v>
      </c>
      <c r="F93" s="303" t="s">
        <v>279</v>
      </c>
      <c r="G93" s="302" t="s">
        <v>256</v>
      </c>
      <c r="H93" s="302">
        <v>1</v>
      </c>
      <c r="I93" s="302" t="s">
        <v>110</v>
      </c>
      <c r="J93" s="302">
        <v>4500</v>
      </c>
      <c r="K93" s="302" t="s">
        <v>181</v>
      </c>
      <c r="L93" s="302" t="s">
        <v>112</v>
      </c>
      <c r="M93" s="302" t="s">
        <v>236</v>
      </c>
      <c r="AB93" s="451"/>
      <c r="AC93" s="21" t="s">
        <v>972</v>
      </c>
      <c r="AE93" s="451"/>
      <c r="AF93" s="21" t="s">
        <v>973</v>
      </c>
    </row>
    <row r="94" spans="1:32" x14ac:dyDescent="0.25">
      <c r="A94" s="1"/>
      <c r="B94" s="1"/>
      <c r="C94" s="302" t="s">
        <v>252</v>
      </c>
      <c r="D94" s="302" t="s">
        <v>280</v>
      </c>
      <c r="E94" s="302" t="s">
        <v>108</v>
      </c>
      <c r="F94" s="303" t="s">
        <v>281</v>
      </c>
      <c r="G94" s="302" t="s">
        <v>256</v>
      </c>
      <c r="H94" s="302">
        <v>1</v>
      </c>
      <c r="I94" s="302" t="s">
        <v>110</v>
      </c>
      <c r="J94" s="302">
        <v>4000</v>
      </c>
      <c r="K94" s="302" t="s">
        <v>181</v>
      </c>
      <c r="L94" s="302" t="s">
        <v>112</v>
      </c>
      <c r="M94" s="302" t="s">
        <v>236</v>
      </c>
      <c r="AB94" s="451"/>
      <c r="AC94" s="21" t="s">
        <v>974</v>
      </c>
      <c r="AE94" s="451"/>
      <c r="AF94" s="21" t="s">
        <v>975</v>
      </c>
    </row>
    <row r="95" spans="1:32" x14ac:dyDescent="0.25">
      <c r="A95" s="1"/>
      <c r="B95" s="1"/>
      <c r="C95" s="302" t="s">
        <v>252</v>
      </c>
      <c r="D95" s="302" t="s">
        <v>282</v>
      </c>
      <c r="E95" s="302" t="s">
        <v>108</v>
      </c>
      <c r="F95" s="303" t="s">
        <v>283</v>
      </c>
      <c r="G95" s="302" t="s">
        <v>256</v>
      </c>
      <c r="H95" s="302">
        <v>1</v>
      </c>
      <c r="I95" s="302" t="s">
        <v>110</v>
      </c>
      <c r="J95" s="302">
        <v>6000</v>
      </c>
      <c r="K95" s="302" t="s">
        <v>181</v>
      </c>
      <c r="L95" s="302" t="s">
        <v>112</v>
      </c>
      <c r="M95" s="302" t="s">
        <v>236</v>
      </c>
      <c r="AB95" s="451"/>
      <c r="AC95" s="21" t="s">
        <v>976</v>
      </c>
    </row>
    <row r="96" spans="1:32" x14ac:dyDescent="0.25">
      <c r="A96" s="1"/>
      <c r="B96" s="1"/>
      <c r="C96" s="302" t="s">
        <v>252</v>
      </c>
      <c r="D96" s="302" t="s">
        <v>284</v>
      </c>
      <c r="E96" s="302" t="s">
        <v>108</v>
      </c>
      <c r="F96" s="303" t="s">
        <v>285</v>
      </c>
      <c r="G96" s="302" t="s">
        <v>256</v>
      </c>
      <c r="H96" s="302">
        <v>1</v>
      </c>
      <c r="I96" s="302" t="s">
        <v>110</v>
      </c>
      <c r="J96" s="302">
        <v>8000</v>
      </c>
      <c r="K96" s="302" t="s">
        <v>181</v>
      </c>
      <c r="L96" s="302" t="s">
        <v>112</v>
      </c>
      <c r="M96" s="302" t="s">
        <v>236</v>
      </c>
      <c r="AB96" s="451"/>
    </row>
    <row r="97" spans="1:32" x14ac:dyDescent="0.25">
      <c r="A97" s="1"/>
      <c r="B97" s="1"/>
      <c r="C97" s="302" t="s">
        <v>252</v>
      </c>
      <c r="D97" s="302" t="s">
        <v>286</v>
      </c>
      <c r="E97" s="302" t="s">
        <v>108</v>
      </c>
      <c r="F97" s="303" t="s">
        <v>287</v>
      </c>
      <c r="G97" s="302" t="s">
        <v>256</v>
      </c>
      <c r="H97" s="302">
        <v>1</v>
      </c>
      <c r="I97" s="302" t="s">
        <v>110</v>
      </c>
      <c r="J97" s="302">
        <v>8000</v>
      </c>
      <c r="K97" s="302" t="s">
        <v>181</v>
      </c>
      <c r="L97" s="302" t="s">
        <v>288</v>
      </c>
      <c r="M97" s="302" t="s">
        <v>236</v>
      </c>
      <c r="Y97" s="451" t="s">
        <v>977</v>
      </c>
      <c r="Z97" s="21" t="s">
        <v>978</v>
      </c>
      <c r="AB97" s="451"/>
      <c r="AC97" s="21"/>
    </row>
    <row r="98" spans="1:32" x14ac:dyDescent="0.25">
      <c r="A98" s="1"/>
      <c r="B98" s="1"/>
      <c r="C98" s="302" t="s">
        <v>252</v>
      </c>
      <c r="D98" s="302" t="s">
        <v>289</v>
      </c>
      <c r="E98" s="302" t="s">
        <v>108</v>
      </c>
      <c r="F98" s="303" t="s">
        <v>290</v>
      </c>
      <c r="G98" s="302" t="s">
        <v>256</v>
      </c>
      <c r="H98" s="302">
        <v>1</v>
      </c>
      <c r="I98" s="302" t="s">
        <v>110</v>
      </c>
      <c r="J98" s="302">
        <v>18000</v>
      </c>
      <c r="K98" s="302" t="s">
        <v>181</v>
      </c>
      <c r="L98" s="302" t="s">
        <v>112</v>
      </c>
      <c r="M98" s="302" t="s">
        <v>236</v>
      </c>
      <c r="Y98" s="451"/>
      <c r="Z98" s="21" t="s">
        <v>979</v>
      </c>
    </row>
    <row r="99" spans="1:32" x14ac:dyDescent="0.25">
      <c r="A99" s="1"/>
      <c r="B99" s="1"/>
      <c r="C99" s="302" t="s">
        <v>252</v>
      </c>
      <c r="D99" s="302" t="s">
        <v>291</v>
      </c>
      <c r="E99" s="302" t="s">
        <v>108</v>
      </c>
      <c r="F99" s="303" t="s">
        <v>292</v>
      </c>
      <c r="G99" s="302" t="s">
        <v>256</v>
      </c>
      <c r="H99" s="302">
        <v>1</v>
      </c>
      <c r="I99" s="302" t="s">
        <v>110</v>
      </c>
      <c r="J99" s="302">
        <v>15000</v>
      </c>
      <c r="K99" s="302" t="s">
        <v>181</v>
      </c>
      <c r="L99" s="302" t="s">
        <v>112</v>
      </c>
      <c r="M99" s="302" t="s">
        <v>236</v>
      </c>
      <c r="Y99" s="451"/>
      <c r="Z99" s="21" t="s">
        <v>980</v>
      </c>
    </row>
    <row r="100" spans="1:32" x14ac:dyDescent="0.25">
      <c r="A100" s="1"/>
      <c r="B100" s="1"/>
      <c r="C100" s="302" t="s">
        <v>252</v>
      </c>
      <c r="D100" s="302" t="s">
        <v>293</v>
      </c>
      <c r="E100" s="302" t="s">
        <v>108</v>
      </c>
      <c r="F100" s="303" t="s">
        <v>294</v>
      </c>
      <c r="G100" s="302" t="s">
        <v>256</v>
      </c>
      <c r="H100" s="302">
        <v>1</v>
      </c>
      <c r="I100" s="302" t="s">
        <v>110</v>
      </c>
      <c r="J100" s="302">
        <v>10000</v>
      </c>
      <c r="K100" s="302" t="s">
        <v>181</v>
      </c>
      <c r="L100" s="302" t="s">
        <v>112</v>
      </c>
      <c r="M100" s="302" t="s">
        <v>236</v>
      </c>
      <c r="Y100" s="451"/>
      <c r="Z100" s="21" t="s">
        <v>981</v>
      </c>
    </row>
    <row r="101" spans="1:32" x14ac:dyDescent="0.25">
      <c r="A101" s="1"/>
      <c r="B101" s="1"/>
      <c r="C101" s="302" t="s">
        <v>252</v>
      </c>
      <c r="D101" s="302" t="s">
        <v>295</v>
      </c>
      <c r="E101" s="302" t="s">
        <v>108</v>
      </c>
      <c r="F101" s="303" t="s">
        <v>296</v>
      </c>
      <c r="G101" s="302" t="s">
        <v>256</v>
      </c>
      <c r="H101" s="302">
        <v>1</v>
      </c>
      <c r="I101" s="302" t="s">
        <v>110</v>
      </c>
      <c r="J101" s="302">
        <v>4000</v>
      </c>
      <c r="K101" s="302" t="s">
        <v>181</v>
      </c>
      <c r="L101" s="302" t="s">
        <v>112</v>
      </c>
      <c r="M101" s="302"/>
      <c r="Y101" s="451"/>
      <c r="Z101" s="21" t="s">
        <v>982</v>
      </c>
      <c r="AB101" s="452" t="s">
        <v>983</v>
      </c>
      <c r="AC101" s="21" t="s">
        <v>984</v>
      </c>
      <c r="AE101" s="451" t="s">
        <v>985</v>
      </c>
      <c r="AF101" s="21" t="s">
        <v>986</v>
      </c>
    </row>
    <row r="102" spans="1:32" x14ac:dyDescent="0.25">
      <c r="A102" s="1"/>
      <c r="B102" s="1"/>
      <c r="C102" s="302" t="s">
        <v>252</v>
      </c>
      <c r="D102" s="302" t="s">
        <v>297</v>
      </c>
      <c r="E102" s="302" t="s">
        <v>108</v>
      </c>
      <c r="F102" s="303" t="s">
        <v>298</v>
      </c>
      <c r="G102" s="302" t="s">
        <v>256</v>
      </c>
      <c r="H102" s="302">
        <v>1</v>
      </c>
      <c r="I102" s="302" t="s">
        <v>110</v>
      </c>
      <c r="J102" s="302">
        <v>3000</v>
      </c>
      <c r="K102" s="302" t="s">
        <v>181</v>
      </c>
      <c r="L102" s="302" t="s">
        <v>112</v>
      </c>
      <c r="M102" s="302" t="s">
        <v>236</v>
      </c>
      <c r="Y102" s="451"/>
      <c r="Z102" s="21" t="s">
        <v>987</v>
      </c>
      <c r="AB102" s="452"/>
      <c r="AC102" s="21" t="s">
        <v>988</v>
      </c>
      <c r="AE102" s="451"/>
      <c r="AF102" s="21" t="s">
        <v>989</v>
      </c>
    </row>
    <row r="103" spans="1:32" x14ac:dyDescent="0.25">
      <c r="A103" s="1"/>
      <c r="B103" s="1"/>
      <c r="C103" s="302" t="s">
        <v>252</v>
      </c>
      <c r="D103" s="302" t="s">
        <v>299</v>
      </c>
      <c r="E103" s="302" t="s">
        <v>108</v>
      </c>
      <c r="F103" s="303" t="s">
        <v>300</v>
      </c>
      <c r="G103" s="302" t="s">
        <v>256</v>
      </c>
      <c r="H103" s="302">
        <v>1</v>
      </c>
      <c r="I103" s="302" t="s">
        <v>110</v>
      </c>
      <c r="J103" s="302">
        <v>3000</v>
      </c>
      <c r="K103" s="302" t="s">
        <v>181</v>
      </c>
      <c r="L103" s="302" t="s">
        <v>112</v>
      </c>
      <c r="M103" s="302"/>
      <c r="Y103" s="451"/>
      <c r="Z103" s="21" t="s">
        <v>990</v>
      </c>
      <c r="AB103" s="452"/>
      <c r="AC103" s="21" t="s">
        <v>991</v>
      </c>
      <c r="AE103" s="451"/>
      <c r="AF103" s="21" t="s">
        <v>992</v>
      </c>
    </row>
    <row r="104" spans="1:32" x14ac:dyDescent="0.25">
      <c r="A104" s="1"/>
      <c r="B104" s="1"/>
      <c r="C104" s="302" t="s">
        <v>252</v>
      </c>
      <c r="D104" s="302" t="s">
        <v>301</v>
      </c>
      <c r="E104" s="302" t="s">
        <v>108</v>
      </c>
      <c r="F104" s="303" t="s">
        <v>302</v>
      </c>
      <c r="G104" s="302" t="s">
        <v>256</v>
      </c>
      <c r="H104" s="302">
        <v>1</v>
      </c>
      <c r="I104" s="302" t="s">
        <v>110</v>
      </c>
      <c r="J104" s="302">
        <v>8000</v>
      </c>
      <c r="K104" s="302" t="s">
        <v>181</v>
      </c>
      <c r="L104" s="302" t="s">
        <v>112</v>
      </c>
      <c r="M104" s="302" t="s">
        <v>236</v>
      </c>
      <c r="Y104" s="451"/>
      <c r="Z104" s="21" t="s">
        <v>993</v>
      </c>
      <c r="AB104" s="452"/>
      <c r="AC104" s="21" t="s">
        <v>994</v>
      </c>
      <c r="AE104" s="451"/>
      <c r="AF104" s="21" t="s">
        <v>995</v>
      </c>
    </row>
    <row r="105" spans="1:32" x14ac:dyDescent="0.25">
      <c r="A105" s="1"/>
      <c r="B105" s="1"/>
      <c r="C105" s="302" t="s">
        <v>252</v>
      </c>
      <c r="D105" s="302" t="s">
        <v>303</v>
      </c>
      <c r="E105" s="302" t="s">
        <v>108</v>
      </c>
      <c r="F105" s="303" t="s">
        <v>304</v>
      </c>
      <c r="G105" s="302" t="s">
        <v>256</v>
      </c>
      <c r="H105" s="302">
        <v>1</v>
      </c>
      <c r="I105" s="302" t="s">
        <v>110</v>
      </c>
      <c r="J105" s="302">
        <v>10000</v>
      </c>
      <c r="K105" s="302" t="s">
        <v>181</v>
      </c>
      <c r="L105" s="302" t="s">
        <v>112</v>
      </c>
      <c r="M105" s="302" t="s">
        <v>236</v>
      </c>
      <c r="Y105" s="451"/>
      <c r="Z105" s="21" t="s">
        <v>996</v>
      </c>
      <c r="AB105" s="452"/>
      <c r="AC105" s="21" t="s">
        <v>997</v>
      </c>
    </row>
    <row r="106" spans="1:32" x14ac:dyDescent="0.25">
      <c r="A106" s="1"/>
      <c r="B106" s="1"/>
      <c r="C106" s="302" t="s">
        <v>252</v>
      </c>
      <c r="D106" s="302" t="s">
        <v>305</v>
      </c>
      <c r="E106" s="302" t="s">
        <v>108</v>
      </c>
      <c r="F106" s="303" t="s">
        <v>306</v>
      </c>
      <c r="G106" s="302" t="s">
        <v>256</v>
      </c>
      <c r="H106" s="302">
        <v>1</v>
      </c>
      <c r="I106" s="302" t="s">
        <v>110</v>
      </c>
      <c r="J106" s="302">
        <v>5000</v>
      </c>
      <c r="K106" s="302" t="s">
        <v>181</v>
      </c>
      <c r="L106" s="302" t="s">
        <v>112</v>
      </c>
      <c r="M106" s="302" t="s">
        <v>236</v>
      </c>
      <c r="Y106" s="451"/>
      <c r="Z106" s="21" t="s">
        <v>998</v>
      </c>
      <c r="AB106" s="452"/>
      <c r="AC106" s="21" t="s">
        <v>999</v>
      </c>
    </row>
    <row r="107" spans="1:32" x14ac:dyDescent="0.25">
      <c r="A107" s="1"/>
      <c r="B107" s="1"/>
      <c r="C107" s="302" t="s">
        <v>252</v>
      </c>
      <c r="D107" s="302" t="s">
        <v>307</v>
      </c>
      <c r="E107" s="302" t="s">
        <v>108</v>
      </c>
      <c r="F107" s="303">
        <v>11587056</v>
      </c>
      <c r="G107" s="302" t="s">
        <v>308</v>
      </c>
      <c r="H107" s="302">
        <v>1</v>
      </c>
      <c r="I107" s="302" t="s">
        <v>110</v>
      </c>
      <c r="J107" s="302">
        <v>500</v>
      </c>
      <c r="K107" s="302" t="s">
        <v>181</v>
      </c>
      <c r="L107" s="302" t="s">
        <v>259</v>
      </c>
      <c r="M107" s="302" t="s">
        <v>309</v>
      </c>
      <c r="Y107" s="451"/>
      <c r="Z107" s="21" t="s">
        <v>1000</v>
      </c>
      <c r="AB107" s="452"/>
      <c r="AC107" s="21" t="s">
        <v>1001</v>
      </c>
      <c r="AE107" s="451" t="s">
        <v>1002</v>
      </c>
      <c r="AF107" s="21" t="s">
        <v>1003</v>
      </c>
    </row>
    <row r="108" spans="1:32" x14ac:dyDescent="0.25">
      <c r="A108" s="1"/>
      <c r="B108" s="1"/>
      <c r="C108" s="302" t="s">
        <v>252</v>
      </c>
      <c r="D108" s="302" t="s">
        <v>310</v>
      </c>
      <c r="E108" s="302" t="s">
        <v>108</v>
      </c>
      <c r="F108" s="303">
        <v>11342392</v>
      </c>
      <c r="G108" s="302" t="s">
        <v>308</v>
      </c>
      <c r="H108" s="302">
        <v>1</v>
      </c>
      <c r="I108" s="302" t="s">
        <v>110</v>
      </c>
      <c r="J108" s="302">
        <v>800</v>
      </c>
      <c r="K108" s="302" t="s">
        <v>181</v>
      </c>
      <c r="L108" s="302" t="s">
        <v>259</v>
      </c>
      <c r="M108" s="302" t="s">
        <v>309</v>
      </c>
      <c r="Y108" s="451"/>
      <c r="Z108" s="21" t="s">
        <v>1004</v>
      </c>
      <c r="AB108" s="452"/>
      <c r="AC108" s="21" t="s">
        <v>1005</v>
      </c>
      <c r="AE108" s="451"/>
      <c r="AF108" s="21" t="s">
        <v>1006</v>
      </c>
    </row>
    <row r="109" spans="1:32" x14ac:dyDescent="0.25">
      <c r="A109" s="1"/>
      <c r="B109" s="1"/>
      <c r="C109" s="302" t="s">
        <v>252</v>
      </c>
      <c r="D109" s="302" t="s">
        <v>311</v>
      </c>
      <c r="E109" s="302" t="s">
        <v>108</v>
      </c>
      <c r="F109" s="303">
        <v>91018148</v>
      </c>
      <c r="G109" s="302" t="s">
        <v>308</v>
      </c>
      <c r="H109" s="302">
        <v>1</v>
      </c>
      <c r="I109" s="302" t="s">
        <v>110</v>
      </c>
      <c r="J109" s="302">
        <v>1500</v>
      </c>
      <c r="K109" s="302" t="s">
        <v>181</v>
      </c>
      <c r="L109" s="302" t="s">
        <v>253</v>
      </c>
      <c r="M109" s="302"/>
      <c r="Y109" s="451"/>
      <c r="Z109" s="21" t="s">
        <v>1007</v>
      </c>
      <c r="AB109" s="452"/>
      <c r="AC109" s="21" t="s">
        <v>1008</v>
      </c>
    </row>
    <row r="110" spans="1:32" x14ac:dyDescent="0.25">
      <c r="A110" s="1"/>
      <c r="B110" s="1"/>
      <c r="C110" s="302" t="s">
        <v>252</v>
      </c>
      <c r="D110" s="302" t="s">
        <v>312</v>
      </c>
      <c r="E110" s="302" t="s">
        <v>108</v>
      </c>
      <c r="F110" s="303">
        <v>31826</v>
      </c>
      <c r="G110" s="302" t="s">
        <v>308</v>
      </c>
      <c r="H110" s="302">
        <v>1</v>
      </c>
      <c r="I110" s="302" t="s">
        <v>110</v>
      </c>
      <c r="J110" s="302">
        <v>1000</v>
      </c>
      <c r="K110" s="302" t="s">
        <v>181</v>
      </c>
      <c r="L110" s="302" t="s">
        <v>112</v>
      </c>
      <c r="M110" s="302"/>
      <c r="Y110" s="451"/>
      <c r="Z110" s="21" t="s">
        <v>1009</v>
      </c>
      <c r="AB110" s="452"/>
      <c r="AC110" s="21" t="s">
        <v>1010</v>
      </c>
    </row>
    <row r="111" spans="1:32" x14ac:dyDescent="0.25">
      <c r="A111" s="1"/>
      <c r="B111" s="1"/>
      <c r="C111" s="302" t="s">
        <v>252</v>
      </c>
      <c r="D111" s="302" t="s">
        <v>313</v>
      </c>
      <c r="E111" s="302" t="s">
        <v>108</v>
      </c>
      <c r="F111" s="303">
        <v>11135759</v>
      </c>
      <c r="G111" s="302" t="s">
        <v>308</v>
      </c>
      <c r="H111" s="302">
        <v>1</v>
      </c>
      <c r="I111" s="302" t="s">
        <v>110</v>
      </c>
      <c r="J111" s="302">
        <v>1500</v>
      </c>
      <c r="K111" s="302" t="s">
        <v>181</v>
      </c>
      <c r="L111" s="302" t="s">
        <v>253</v>
      </c>
      <c r="M111" s="302" t="s">
        <v>314</v>
      </c>
      <c r="Y111" s="451"/>
      <c r="Z111" s="21" t="s">
        <v>1011</v>
      </c>
      <c r="AB111" s="452"/>
      <c r="AC111" s="21" t="s">
        <v>1012</v>
      </c>
    </row>
    <row r="112" spans="1:32" x14ac:dyDescent="0.25">
      <c r="A112" s="1"/>
      <c r="B112" s="1"/>
      <c r="C112" s="302" t="s">
        <v>252</v>
      </c>
      <c r="D112" s="302" t="s">
        <v>315</v>
      </c>
      <c r="E112" s="302" t="s">
        <v>108</v>
      </c>
      <c r="F112" s="303">
        <v>32044</v>
      </c>
      <c r="G112" s="302" t="s">
        <v>308</v>
      </c>
      <c r="H112" s="302">
        <v>1</v>
      </c>
      <c r="I112" s="302" t="s">
        <v>110</v>
      </c>
      <c r="J112" s="302">
        <v>2000</v>
      </c>
      <c r="K112" s="302" t="s">
        <v>181</v>
      </c>
      <c r="L112" s="302" t="s">
        <v>112</v>
      </c>
      <c r="M112" s="302"/>
    </row>
    <row r="113" spans="1:26" x14ac:dyDescent="0.25">
      <c r="A113" s="1"/>
      <c r="B113" s="1"/>
      <c r="C113" s="302" t="s">
        <v>252</v>
      </c>
      <c r="D113" s="302" t="s">
        <v>316</v>
      </c>
      <c r="E113" s="302" t="s">
        <v>108</v>
      </c>
      <c r="F113" s="303" t="s">
        <v>317</v>
      </c>
      <c r="G113" s="302" t="s">
        <v>308</v>
      </c>
      <c r="H113" s="302">
        <v>1</v>
      </c>
      <c r="I113" s="302" t="s">
        <v>110</v>
      </c>
      <c r="J113" s="302">
        <v>250</v>
      </c>
      <c r="K113" s="302" t="s">
        <v>181</v>
      </c>
      <c r="L113" s="302" t="s">
        <v>112</v>
      </c>
      <c r="M113" s="302"/>
    </row>
    <row r="114" spans="1:26" x14ac:dyDescent="0.25">
      <c r="A114" s="1"/>
      <c r="B114" s="1"/>
      <c r="C114" s="302" t="s">
        <v>252</v>
      </c>
      <c r="D114" s="302" t="s">
        <v>318</v>
      </c>
      <c r="E114" s="302" t="s">
        <v>108</v>
      </c>
      <c r="F114" s="303">
        <v>32048</v>
      </c>
      <c r="G114" s="302" t="s">
        <v>308</v>
      </c>
      <c r="H114" s="302">
        <v>1</v>
      </c>
      <c r="I114" s="302" t="s">
        <v>110</v>
      </c>
      <c r="J114" s="302">
        <v>2000</v>
      </c>
      <c r="K114" s="302" t="s">
        <v>181</v>
      </c>
      <c r="L114" s="302" t="s">
        <v>112</v>
      </c>
      <c r="M114" s="302"/>
    </row>
    <row r="115" spans="1:26" x14ac:dyDescent="0.25">
      <c r="A115" s="1"/>
      <c r="B115" s="1"/>
      <c r="C115" s="302" t="s">
        <v>252</v>
      </c>
      <c r="D115" s="302" t="s">
        <v>319</v>
      </c>
      <c r="E115" s="302" t="s">
        <v>108</v>
      </c>
      <c r="F115" s="303">
        <v>32042</v>
      </c>
      <c r="G115" s="302" t="s">
        <v>308</v>
      </c>
      <c r="H115" s="302">
        <v>1</v>
      </c>
      <c r="I115" s="302" t="s">
        <v>110</v>
      </c>
      <c r="J115" s="302">
        <v>4000</v>
      </c>
      <c r="K115" s="302" t="s">
        <v>181</v>
      </c>
      <c r="L115" s="302" t="s">
        <v>112</v>
      </c>
      <c r="M115" s="302"/>
      <c r="Y115" s="451" t="s">
        <v>1013</v>
      </c>
      <c r="Z115" s="21" t="s">
        <v>1014</v>
      </c>
    </row>
    <row r="116" spans="1:26" x14ac:dyDescent="0.25">
      <c r="A116" s="1"/>
      <c r="B116" s="1"/>
      <c r="C116" s="302" t="s">
        <v>252</v>
      </c>
      <c r="D116" s="302" t="s">
        <v>320</v>
      </c>
      <c r="E116" s="302" t="s">
        <v>108</v>
      </c>
      <c r="F116" s="303">
        <v>51540</v>
      </c>
      <c r="G116" s="302" t="s">
        <v>308</v>
      </c>
      <c r="H116" s="302">
        <v>1</v>
      </c>
      <c r="I116" s="302" t="s">
        <v>110</v>
      </c>
      <c r="J116" s="302">
        <v>100</v>
      </c>
      <c r="K116" s="302" t="s">
        <v>181</v>
      </c>
      <c r="L116" s="302" t="s">
        <v>112</v>
      </c>
      <c r="M116" s="302"/>
      <c r="Y116" s="451"/>
      <c r="Z116" s="21" t="s">
        <v>1015</v>
      </c>
    </row>
    <row r="117" spans="1:26" x14ac:dyDescent="0.25">
      <c r="A117" s="1"/>
      <c r="B117" s="1"/>
      <c r="C117" s="302" t="s">
        <v>252</v>
      </c>
      <c r="D117" s="302" t="s">
        <v>321</v>
      </c>
      <c r="E117" s="302" t="s">
        <v>108</v>
      </c>
      <c r="F117" s="303">
        <v>51542</v>
      </c>
      <c r="G117" s="302" t="s">
        <v>308</v>
      </c>
      <c r="H117" s="302">
        <v>1</v>
      </c>
      <c r="I117" s="302" t="s">
        <v>110</v>
      </c>
      <c r="J117" s="302">
        <v>100</v>
      </c>
      <c r="K117" s="302" t="s">
        <v>181</v>
      </c>
      <c r="L117" s="302" t="s">
        <v>112</v>
      </c>
      <c r="M117" s="302"/>
      <c r="Y117" s="451"/>
      <c r="Z117" s="21"/>
    </row>
    <row r="118" spans="1:26" x14ac:dyDescent="0.25">
      <c r="A118" s="1"/>
      <c r="B118" s="1"/>
      <c r="C118" s="302" t="s">
        <v>252</v>
      </c>
      <c r="D118" s="302" t="s">
        <v>322</v>
      </c>
      <c r="E118" s="302" t="s">
        <v>108</v>
      </c>
      <c r="F118" s="303" t="s">
        <v>323</v>
      </c>
      <c r="G118" s="302" t="s">
        <v>308</v>
      </c>
      <c r="H118" s="302">
        <v>1</v>
      </c>
      <c r="I118" s="302" t="s">
        <v>110</v>
      </c>
      <c r="J118" s="302">
        <v>100</v>
      </c>
      <c r="K118" s="302" t="s">
        <v>181</v>
      </c>
      <c r="L118" s="302" t="s">
        <v>112</v>
      </c>
      <c r="M118" s="302">
        <v>51541</v>
      </c>
      <c r="Y118" s="451"/>
      <c r="Z118" s="21"/>
    </row>
    <row r="119" spans="1:26" x14ac:dyDescent="0.25">
      <c r="A119" s="1"/>
      <c r="B119" s="1"/>
      <c r="C119" s="302" t="s">
        <v>252</v>
      </c>
      <c r="D119" s="302" t="s">
        <v>324</v>
      </c>
      <c r="E119" s="302" t="s">
        <v>108</v>
      </c>
      <c r="F119" s="303" t="s">
        <v>325</v>
      </c>
      <c r="G119" s="302" t="s">
        <v>308</v>
      </c>
      <c r="H119" s="302">
        <v>1</v>
      </c>
      <c r="I119" s="302" t="s">
        <v>110</v>
      </c>
      <c r="J119" s="302">
        <v>100</v>
      </c>
      <c r="K119" s="302" t="s">
        <v>181</v>
      </c>
      <c r="L119" s="302" t="s">
        <v>112</v>
      </c>
      <c r="M119" s="302">
        <v>51543</v>
      </c>
    </row>
    <row r="120" spans="1:26" x14ac:dyDescent="0.25">
      <c r="A120" s="1"/>
      <c r="B120" s="1"/>
      <c r="C120" s="302" t="s">
        <v>252</v>
      </c>
      <c r="D120" s="302" t="s">
        <v>326</v>
      </c>
      <c r="E120" s="302" t="s">
        <v>108</v>
      </c>
      <c r="F120" s="303" t="s">
        <v>327</v>
      </c>
      <c r="G120" s="302" t="s">
        <v>308</v>
      </c>
      <c r="H120" s="302">
        <v>1</v>
      </c>
      <c r="I120" s="302" t="s">
        <v>110</v>
      </c>
      <c r="J120" s="302">
        <v>100</v>
      </c>
      <c r="K120" s="302" t="s">
        <v>181</v>
      </c>
      <c r="L120" s="302" t="s">
        <v>112</v>
      </c>
      <c r="M120" s="302" t="s">
        <v>328</v>
      </c>
    </row>
    <row r="121" spans="1:26" x14ac:dyDescent="0.25">
      <c r="A121" s="1"/>
      <c r="B121" s="1"/>
      <c r="C121" s="302" t="s">
        <v>252</v>
      </c>
      <c r="D121" s="302" t="s">
        <v>329</v>
      </c>
      <c r="E121" s="302" t="s">
        <v>108</v>
      </c>
      <c r="F121" s="303" t="s">
        <v>330</v>
      </c>
      <c r="G121" s="302" t="s">
        <v>308</v>
      </c>
      <c r="H121" s="302">
        <v>1</v>
      </c>
      <c r="I121" s="302" t="s">
        <v>110</v>
      </c>
      <c r="J121" s="302">
        <v>100</v>
      </c>
      <c r="K121" s="302" t="s">
        <v>181</v>
      </c>
      <c r="L121" s="302" t="s">
        <v>133</v>
      </c>
      <c r="M121" s="302"/>
      <c r="Y121" s="451" t="s">
        <v>1016</v>
      </c>
      <c r="Z121" s="21" t="s">
        <v>887</v>
      </c>
    </row>
    <row r="122" spans="1:26" x14ac:dyDescent="0.25">
      <c r="A122" s="1"/>
      <c r="B122" s="1"/>
      <c r="C122" s="302" t="s">
        <v>252</v>
      </c>
      <c r="D122" s="302" t="s">
        <v>331</v>
      </c>
      <c r="E122" s="302" t="s">
        <v>108</v>
      </c>
      <c r="F122" s="303" t="s">
        <v>332</v>
      </c>
      <c r="G122" s="302" t="s">
        <v>308</v>
      </c>
      <c r="H122" s="302">
        <v>1</v>
      </c>
      <c r="I122" s="302" t="s">
        <v>110</v>
      </c>
      <c r="J122" s="302">
        <v>100</v>
      </c>
      <c r="K122" s="302" t="s">
        <v>333</v>
      </c>
      <c r="L122" s="302" t="s">
        <v>259</v>
      </c>
      <c r="M122" s="302"/>
      <c r="Y122" s="451"/>
      <c r="Z122" s="21" t="s">
        <v>1017</v>
      </c>
    </row>
    <row r="123" spans="1:26" x14ac:dyDescent="0.25">
      <c r="A123" s="1"/>
      <c r="B123" s="1"/>
      <c r="C123" s="302" t="s">
        <v>252</v>
      </c>
      <c r="D123" s="302" t="s">
        <v>334</v>
      </c>
      <c r="E123" s="302" t="s">
        <v>108</v>
      </c>
      <c r="F123" s="303" t="s">
        <v>335</v>
      </c>
      <c r="G123" s="302" t="s">
        <v>336</v>
      </c>
      <c r="H123" s="302">
        <v>1</v>
      </c>
      <c r="I123" s="302" t="s">
        <v>110</v>
      </c>
      <c r="J123" s="302">
        <v>100</v>
      </c>
      <c r="K123" s="302" t="s">
        <v>181</v>
      </c>
      <c r="L123" s="302" t="s">
        <v>259</v>
      </c>
      <c r="M123" s="302"/>
    </row>
    <row r="124" spans="1:26" x14ac:dyDescent="0.25">
      <c r="A124" s="1"/>
      <c r="B124" s="1"/>
      <c r="C124" s="302" t="s">
        <v>252</v>
      </c>
      <c r="D124" s="302" t="s">
        <v>337</v>
      </c>
      <c r="E124" s="302" t="s">
        <v>108</v>
      </c>
      <c r="F124" s="303" t="s">
        <v>338</v>
      </c>
      <c r="G124" s="302" t="s">
        <v>336</v>
      </c>
      <c r="H124" s="302">
        <v>1</v>
      </c>
      <c r="I124" s="302" t="s">
        <v>110</v>
      </c>
      <c r="J124" s="302">
        <v>100</v>
      </c>
      <c r="K124" s="302" t="s">
        <v>181</v>
      </c>
      <c r="L124" s="302" t="s">
        <v>259</v>
      </c>
      <c r="M124" s="302"/>
    </row>
    <row r="125" spans="1:26" x14ac:dyDescent="0.25">
      <c r="A125" s="1"/>
      <c r="B125" s="1"/>
      <c r="C125" s="302" t="s">
        <v>252</v>
      </c>
      <c r="D125" s="302" t="s">
        <v>339</v>
      </c>
      <c r="E125" s="302" t="s">
        <v>108</v>
      </c>
      <c r="F125" s="303" t="s">
        <v>340</v>
      </c>
      <c r="G125" s="302" t="s">
        <v>336</v>
      </c>
      <c r="H125" s="302">
        <v>1</v>
      </c>
      <c r="I125" s="302" t="s">
        <v>110</v>
      </c>
      <c r="J125" s="302">
        <v>100</v>
      </c>
      <c r="K125" s="302" t="s">
        <v>181</v>
      </c>
      <c r="L125" s="302" t="s">
        <v>259</v>
      </c>
      <c r="M125" s="302"/>
    </row>
    <row r="126" spans="1:26" x14ac:dyDescent="0.25">
      <c r="A126" s="1"/>
      <c r="B126" s="1"/>
      <c r="C126" s="302" t="s">
        <v>252</v>
      </c>
      <c r="D126" s="302" t="s">
        <v>341</v>
      </c>
      <c r="E126" s="302" t="s">
        <v>108</v>
      </c>
      <c r="F126" s="303" t="s">
        <v>342</v>
      </c>
      <c r="G126" s="302" t="s">
        <v>336</v>
      </c>
      <c r="H126" s="302">
        <v>1</v>
      </c>
      <c r="I126" s="302" t="s">
        <v>110</v>
      </c>
      <c r="J126" s="302">
        <v>100</v>
      </c>
      <c r="K126" s="302" t="s">
        <v>181</v>
      </c>
      <c r="L126" s="302" t="s">
        <v>259</v>
      </c>
      <c r="M126" s="302"/>
    </row>
    <row r="127" spans="1:26" x14ac:dyDescent="0.25">
      <c r="A127" s="1"/>
      <c r="B127" s="1"/>
      <c r="C127" s="302" t="s">
        <v>252</v>
      </c>
      <c r="D127" s="302" t="s">
        <v>343</v>
      </c>
      <c r="E127" s="302" t="s">
        <v>108</v>
      </c>
      <c r="F127" s="303" t="s">
        <v>344</v>
      </c>
      <c r="G127" s="302" t="s">
        <v>336</v>
      </c>
      <c r="H127" s="302">
        <v>1</v>
      </c>
      <c r="I127" s="302" t="s">
        <v>110</v>
      </c>
      <c r="J127" s="302">
        <v>50</v>
      </c>
      <c r="K127" s="302" t="s">
        <v>181</v>
      </c>
      <c r="L127" s="302" t="s">
        <v>259</v>
      </c>
      <c r="M127" s="302"/>
    </row>
    <row r="128" spans="1:26" x14ac:dyDescent="0.25">
      <c r="A128" s="1"/>
      <c r="B128" s="1"/>
      <c r="C128" s="302" t="s">
        <v>252</v>
      </c>
      <c r="D128" s="302" t="s">
        <v>345</v>
      </c>
      <c r="E128" s="302" t="s">
        <v>108</v>
      </c>
      <c r="F128" s="303">
        <v>434438</v>
      </c>
      <c r="G128" s="302" t="s">
        <v>336</v>
      </c>
      <c r="H128" s="302">
        <v>1</v>
      </c>
      <c r="I128" s="302" t="s">
        <v>110</v>
      </c>
      <c r="J128" s="302">
        <v>50</v>
      </c>
      <c r="K128" s="302" t="s">
        <v>181</v>
      </c>
      <c r="L128" s="302" t="s">
        <v>259</v>
      </c>
      <c r="M128" s="302"/>
    </row>
    <row r="129" spans="1:13" x14ac:dyDescent="0.25">
      <c r="A129" s="1"/>
      <c r="B129" s="1"/>
      <c r="C129" s="302" t="s">
        <v>252</v>
      </c>
      <c r="D129" s="302" t="s">
        <v>346</v>
      </c>
      <c r="E129" s="302" t="s">
        <v>108</v>
      </c>
      <c r="F129" s="303" t="s">
        <v>347</v>
      </c>
      <c r="G129" s="302" t="s">
        <v>336</v>
      </c>
      <c r="H129" s="302">
        <v>1</v>
      </c>
      <c r="I129" s="302" t="s">
        <v>110</v>
      </c>
      <c r="J129" s="302">
        <v>50</v>
      </c>
      <c r="K129" s="302" t="s">
        <v>181</v>
      </c>
      <c r="L129" s="302" t="s">
        <v>259</v>
      </c>
      <c r="M129" s="302"/>
    </row>
    <row r="130" spans="1:13" x14ac:dyDescent="0.25">
      <c r="A130" s="1"/>
      <c r="B130" s="1"/>
      <c r="C130" s="302" t="s">
        <v>252</v>
      </c>
      <c r="D130" s="302" t="s">
        <v>348</v>
      </c>
      <c r="E130" s="302" t="s">
        <v>108</v>
      </c>
      <c r="F130" s="303" t="s">
        <v>349</v>
      </c>
      <c r="G130" s="302" t="s">
        <v>336</v>
      </c>
      <c r="H130" s="302">
        <v>1</v>
      </c>
      <c r="I130" s="302" t="s">
        <v>110</v>
      </c>
      <c r="J130" s="302">
        <v>30</v>
      </c>
      <c r="K130" s="302" t="s">
        <v>181</v>
      </c>
      <c r="L130" s="302" t="s">
        <v>259</v>
      </c>
      <c r="M130" s="302"/>
    </row>
    <row r="131" spans="1:13" x14ac:dyDescent="0.25">
      <c r="A131" s="1"/>
      <c r="B131" s="1"/>
      <c r="C131" s="302" t="s">
        <v>252</v>
      </c>
      <c r="D131" s="302" t="s">
        <v>350</v>
      </c>
      <c r="E131" s="302" t="s">
        <v>108</v>
      </c>
      <c r="F131" s="303">
        <v>418057</v>
      </c>
      <c r="G131" s="302" t="s">
        <v>336</v>
      </c>
      <c r="H131" s="302">
        <v>1</v>
      </c>
      <c r="I131" s="302" t="s">
        <v>110</v>
      </c>
      <c r="J131" s="302">
        <v>50</v>
      </c>
      <c r="K131" s="302" t="s">
        <v>181</v>
      </c>
      <c r="L131" s="302" t="s">
        <v>259</v>
      </c>
      <c r="M131" s="302"/>
    </row>
    <row r="132" spans="1:13" x14ac:dyDescent="0.25">
      <c r="A132" s="1"/>
      <c r="B132" s="1"/>
      <c r="C132" s="302" t="s">
        <v>252</v>
      </c>
      <c r="D132" s="302" t="s">
        <v>351</v>
      </c>
      <c r="E132" s="302" t="s">
        <v>108</v>
      </c>
      <c r="F132" s="303" t="s">
        <v>352</v>
      </c>
      <c r="G132" s="302" t="s">
        <v>336</v>
      </c>
      <c r="H132" s="302">
        <v>1</v>
      </c>
      <c r="I132" s="302" t="s">
        <v>110</v>
      </c>
      <c r="J132" s="302">
        <v>20</v>
      </c>
      <c r="K132" s="302" t="s">
        <v>181</v>
      </c>
      <c r="L132" s="302" t="s">
        <v>259</v>
      </c>
      <c r="M132" s="302"/>
    </row>
    <row r="133" spans="1:13" x14ac:dyDescent="0.25">
      <c r="A133" s="1"/>
      <c r="B133" s="1"/>
      <c r="C133" s="302" t="s">
        <v>252</v>
      </c>
      <c r="D133" s="302" t="s">
        <v>353</v>
      </c>
      <c r="E133" s="302" t="s">
        <v>108</v>
      </c>
      <c r="F133" s="303" t="s">
        <v>354</v>
      </c>
      <c r="G133" s="302" t="s">
        <v>336</v>
      </c>
      <c r="H133" s="302">
        <v>1</v>
      </c>
      <c r="I133" s="302" t="s">
        <v>110</v>
      </c>
      <c r="J133" s="302">
        <v>100</v>
      </c>
      <c r="K133" s="302" t="s">
        <v>181</v>
      </c>
      <c r="L133" s="302" t="s">
        <v>259</v>
      </c>
      <c r="M133" s="302"/>
    </row>
    <row r="134" spans="1:13" x14ac:dyDescent="0.25">
      <c r="A134" s="1"/>
      <c r="B134" s="1"/>
      <c r="C134" s="302" t="s">
        <v>252</v>
      </c>
      <c r="D134" s="302" t="s">
        <v>355</v>
      </c>
      <c r="E134" s="302" t="s">
        <v>108</v>
      </c>
      <c r="F134" s="303" t="s">
        <v>338</v>
      </c>
      <c r="G134" s="302" t="s">
        <v>336</v>
      </c>
      <c r="H134" s="302">
        <v>1</v>
      </c>
      <c r="I134" s="302" t="s">
        <v>110</v>
      </c>
      <c r="J134" s="302">
        <v>100</v>
      </c>
      <c r="K134" s="302" t="s">
        <v>181</v>
      </c>
      <c r="L134" s="302" t="s">
        <v>259</v>
      </c>
      <c r="M134" s="302"/>
    </row>
    <row r="135" spans="1:13" x14ac:dyDescent="0.25">
      <c r="A135" s="1"/>
      <c r="B135" s="1"/>
      <c r="C135" s="302" t="s">
        <v>252</v>
      </c>
      <c r="D135" s="302" t="s">
        <v>356</v>
      </c>
      <c r="E135" s="302" t="s">
        <v>108</v>
      </c>
      <c r="F135" s="303" t="s">
        <v>357</v>
      </c>
      <c r="G135" s="302" t="s">
        <v>336</v>
      </c>
      <c r="H135" s="302">
        <v>1</v>
      </c>
      <c r="I135" s="302" t="s">
        <v>110</v>
      </c>
      <c r="J135" s="302">
        <v>5000</v>
      </c>
      <c r="K135" s="302" t="s">
        <v>181</v>
      </c>
      <c r="L135" s="302" t="s">
        <v>259</v>
      </c>
      <c r="M135" s="302"/>
    </row>
    <row r="136" spans="1:13" x14ac:dyDescent="0.25">
      <c r="A136" s="1"/>
      <c r="B136" s="1"/>
      <c r="C136" s="302"/>
      <c r="D136" s="302"/>
      <c r="E136" s="302"/>
      <c r="F136" s="303"/>
      <c r="G136" s="302"/>
      <c r="H136" s="302"/>
      <c r="I136" s="302"/>
      <c r="J136" s="302"/>
      <c r="K136" s="302"/>
      <c r="L136" s="302"/>
      <c r="M136" s="302"/>
    </row>
    <row r="137" spans="1:13" x14ac:dyDescent="0.25">
      <c r="A137" s="1"/>
      <c r="B137" s="1"/>
      <c r="C137" s="302"/>
      <c r="D137" s="302"/>
      <c r="E137" s="302"/>
      <c r="F137" s="303"/>
      <c r="G137" s="302"/>
      <c r="H137" s="302"/>
      <c r="I137" s="302"/>
      <c r="J137" s="302"/>
      <c r="K137" s="302"/>
      <c r="L137" s="302"/>
      <c r="M137" s="302"/>
    </row>
    <row r="138" spans="1:13" x14ac:dyDescent="0.25">
      <c r="A138" s="1"/>
      <c r="B138" s="1"/>
      <c r="C138" s="302"/>
      <c r="D138" s="302"/>
      <c r="E138" s="302"/>
      <c r="F138" s="303"/>
      <c r="G138" s="302"/>
      <c r="H138" s="302"/>
      <c r="I138" s="302"/>
      <c r="J138" s="302"/>
      <c r="K138" s="302"/>
      <c r="L138" s="302"/>
      <c r="M138" s="302"/>
    </row>
    <row r="139" spans="1:13" x14ac:dyDescent="0.25">
      <c r="A139" s="1"/>
      <c r="B139" s="1"/>
      <c r="C139" s="302" t="s">
        <v>358</v>
      </c>
      <c r="D139" s="302" t="s">
        <v>107</v>
      </c>
      <c r="E139" s="302" t="s">
        <v>108</v>
      </c>
      <c r="F139" s="303"/>
      <c r="G139" s="302"/>
      <c r="H139" s="302">
        <v>1</v>
      </c>
      <c r="I139" s="302" t="s">
        <v>110</v>
      </c>
      <c r="J139" s="302">
        <v>24</v>
      </c>
      <c r="K139" s="302" t="s">
        <v>154</v>
      </c>
      <c r="L139" s="302" t="s">
        <v>126</v>
      </c>
      <c r="M139" s="302"/>
    </row>
    <row r="140" spans="1:13" x14ac:dyDescent="0.25">
      <c r="A140" s="1"/>
      <c r="B140" s="1"/>
      <c r="C140" s="302" t="s">
        <v>358</v>
      </c>
      <c r="D140" s="302" t="s">
        <v>359</v>
      </c>
      <c r="E140" s="302" t="s">
        <v>123</v>
      </c>
      <c r="F140" s="303" t="s">
        <v>360</v>
      </c>
      <c r="G140" s="302" t="s">
        <v>109</v>
      </c>
      <c r="H140" s="302">
        <v>1</v>
      </c>
      <c r="I140" s="302" t="s">
        <v>110</v>
      </c>
      <c r="J140" s="302">
        <v>24</v>
      </c>
      <c r="K140" s="302" t="s">
        <v>154</v>
      </c>
      <c r="L140" s="302" t="s">
        <v>126</v>
      </c>
      <c r="M140" s="302"/>
    </row>
    <row r="141" spans="1:13" x14ac:dyDescent="0.25">
      <c r="A141" s="1"/>
      <c r="B141" s="1"/>
      <c r="C141" s="302" t="s">
        <v>358</v>
      </c>
      <c r="D141" s="302" t="s">
        <v>361</v>
      </c>
      <c r="E141" s="302" t="s">
        <v>108</v>
      </c>
      <c r="F141" s="303" t="s">
        <v>362</v>
      </c>
      <c r="G141" s="302" t="s">
        <v>109</v>
      </c>
      <c r="H141" s="302">
        <v>1</v>
      </c>
      <c r="I141" s="302" t="s">
        <v>110</v>
      </c>
      <c r="J141" s="302">
        <v>24</v>
      </c>
      <c r="K141" s="302" t="s">
        <v>154</v>
      </c>
      <c r="L141" s="302" t="s">
        <v>126</v>
      </c>
      <c r="M141" s="302"/>
    </row>
    <row r="142" spans="1:13" x14ac:dyDescent="0.25">
      <c r="A142" s="1"/>
      <c r="B142" s="1"/>
      <c r="C142" s="302" t="s">
        <v>358</v>
      </c>
      <c r="D142" s="302" t="s">
        <v>363</v>
      </c>
      <c r="E142" s="302" t="s">
        <v>364</v>
      </c>
      <c r="F142" s="303" t="s">
        <v>365</v>
      </c>
      <c r="G142" s="302" t="s">
        <v>109</v>
      </c>
      <c r="H142" s="302">
        <v>1</v>
      </c>
      <c r="I142" s="302" t="s">
        <v>110</v>
      </c>
      <c r="J142" s="302">
        <v>24</v>
      </c>
      <c r="K142" s="302" t="s">
        <v>154</v>
      </c>
      <c r="L142" s="302" t="s">
        <v>126</v>
      </c>
      <c r="M142" s="302"/>
    </row>
    <row r="143" spans="1:13" x14ac:dyDescent="0.25">
      <c r="A143" s="1"/>
      <c r="B143" s="1"/>
      <c r="C143" s="302" t="s">
        <v>358</v>
      </c>
      <c r="D143" s="302" t="s">
        <v>366</v>
      </c>
      <c r="E143" s="302" t="s">
        <v>108</v>
      </c>
      <c r="F143" s="303" t="s">
        <v>366</v>
      </c>
      <c r="G143" s="302" t="s">
        <v>367</v>
      </c>
      <c r="H143" s="302">
        <v>1</v>
      </c>
      <c r="I143" s="302" t="s">
        <v>110</v>
      </c>
      <c r="J143" s="302">
        <v>1</v>
      </c>
      <c r="K143" s="302" t="s">
        <v>111</v>
      </c>
      <c r="L143" s="302" t="s">
        <v>368</v>
      </c>
      <c r="M143" s="302"/>
    </row>
    <row r="144" spans="1:13" x14ac:dyDescent="0.25">
      <c r="A144" s="1"/>
      <c r="B144" s="1"/>
      <c r="C144" s="302" t="s">
        <v>358</v>
      </c>
      <c r="D144" s="302" t="s">
        <v>369</v>
      </c>
      <c r="E144" s="302" t="s">
        <v>108</v>
      </c>
      <c r="F144" s="303" t="s">
        <v>370</v>
      </c>
      <c r="G144" s="302" t="s">
        <v>367</v>
      </c>
      <c r="H144" s="302">
        <v>1</v>
      </c>
      <c r="I144" s="302" t="s">
        <v>110</v>
      </c>
      <c r="J144" s="302">
        <v>12</v>
      </c>
      <c r="K144" s="302" t="s">
        <v>154</v>
      </c>
      <c r="L144" s="302" t="s">
        <v>368</v>
      </c>
      <c r="M144" s="302"/>
    </row>
    <row r="145" spans="1:13" x14ac:dyDescent="0.25">
      <c r="A145" s="1"/>
      <c r="B145" s="1"/>
      <c r="C145" s="302" t="s">
        <v>358</v>
      </c>
      <c r="D145" s="302" t="s">
        <v>371</v>
      </c>
      <c r="E145" s="302" t="s">
        <v>108</v>
      </c>
      <c r="F145" s="303" t="s">
        <v>372</v>
      </c>
      <c r="G145" s="302" t="s">
        <v>367</v>
      </c>
      <c r="H145" s="302">
        <v>1</v>
      </c>
      <c r="I145" s="302" t="s">
        <v>110</v>
      </c>
      <c r="J145" s="302">
        <v>16</v>
      </c>
      <c r="K145" s="302" t="s">
        <v>373</v>
      </c>
      <c r="L145" s="302" t="s">
        <v>368</v>
      </c>
      <c r="M145" s="302"/>
    </row>
    <row r="146" spans="1:13" x14ac:dyDescent="0.25">
      <c r="A146" s="1"/>
      <c r="B146" s="1"/>
      <c r="C146" s="302" t="s">
        <v>358</v>
      </c>
      <c r="D146" s="302" t="s">
        <v>374</v>
      </c>
      <c r="E146" s="302" t="s">
        <v>108</v>
      </c>
      <c r="F146" s="303" t="s">
        <v>375</v>
      </c>
      <c r="G146" s="302" t="s">
        <v>367</v>
      </c>
      <c r="H146" s="302">
        <v>1</v>
      </c>
      <c r="I146" s="302" t="s">
        <v>110</v>
      </c>
      <c r="J146" s="302">
        <v>12</v>
      </c>
      <c r="K146" s="302" t="s">
        <v>154</v>
      </c>
      <c r="L146" s="302" t="s">
        <v>368</v>
      </c>
      <c r="M146" s="302"/>
    </row>
    <row r="147" spans="1:13" x14ac:dyDescent="0.25">
      <c r="A147" s="1"/>
      <c r="B147" s="1"/>
      <c r="C147" s="302" t="s">
        <v>358</v>
      </c>
      <c r="D147" s="302" t="s">
        <v>376</v>
      </c>
      <c r="E147" s="302" t="s">
        <v>108</v>
      </c>
      <c r="F147" s="303" t="s">
        <v>377</v>
      </c>
      <c r="G147" s="302" t="s">
        <v>367</v>
      </c>
      <c r="H147" s="302">
        <v>1</v>
      </c>
      <c r="I147" s="302" t="s">
        <v>110</v>
      </c>
      <c r="J147" s="302">
        <v>16</v>
      </c>
      <c r="K147" s="302" t="s">
        <v>373</v>
      </c>
      <c r="L147" s="302" t="s">
        <v>368</v>
      </c>
      <c r="M147" s="302"/>
    </row>
    <row r="148" spans="1:13" x14ac:dyDescent="0.25">
      <c r="A148" s="1"/>
      <c r="B148" s="1"/>
      <c r="C148" s="302" t="s">
        <v>358</v>
      </c>
      <c r="D148" s="302" t="s">
        <v>378</v>
      </c>
      <c r="E148" s="302" t="s">
        <v>108</v>
      </c>
      <c r="F148" s="303" t="s">
        <v>379</v>
      </c>
      <c r="G148" s="302" t="s">
        <v>367</v>
      </c>
      <c r="H148" s="302">
        <v>1</v>
      </c>
      <c r="I148" s="302" t="s">
        <v>110</v>
      </c>
      <c r="J148" s="302">
        <v>16</v>
      </c>
      <c r="K148" s="302" t="s">
        <v>373</v>
      </c>
      <c r="L148" s="302" t="s">
        <v>368</v>
      </c>
      <c r="M148" s="302"/>
    </row>
    <row r="149" spans="1:13" x14ac:dyDescent="0.25">
      <c r="A149" s="1"/>
      <c r="B149" s="1"/>
      <c r="C149" s="302" t="s">
        <v>358</v>
      </c>
      <c r="D149" s="302" t="s">
        <v>380</v>
      </c>
      <c r="E149" s="302" t="s">
        <v>123</v>
      </c>
      <c r="F149" s="303" t="s">
        <v>381</v>
      </c>
      <c r="G149" s="302" t="s">
        <v>382</v>
      </c>
      <c r="H149" s="302">
        <v>1</v>
      </c>
      <c r="I149" s="302" t="s">
        <v>110</v>
      </c>
      <c r="J149" s="302">
        <v>16</v>
      </c>
      <c r="K149" s="302" t="s">
        <v>373</v>
      </c>
      <c r="L149" s="302" t="s">
        <v>383</v>
      </c>
      <c r="M149" s="302" t="s">
        <v>236</v>
      </c>
    </row>
    <row r="150" spans="1:13" x14ac:dyDescent="0.25">
      <c r="A150" s="1"/>
      <c r="B150" s="1"/>
      <c r="C150" s="302" t="s">
        <v>358</v>
      </c>
      <c r="D150" s="302" t="s">
        <v>384</v>
      </c>
      <c r="E150" s="302" t="s">
        <v>108</v>
      </c>
      <c r="F150" s="303" t="s">
        <v>385</v>
      </c>
      <c r="G150" s="302" t="s">
        <v>382</v>
      </c>
      <c r="H150" s="302">
        <v>1</v>
      </c>
      <c r="I150" s="302" t="s">
        <v>110</v>
      </c>
      <c r="J150" s="302">
        <v>16</v>
      </c>
      <c r="K150" s="302" t="s">
        <v>373</v>
      </c>
      <c r="L150" s="302" t="s">
        <v>386</v>
      </c>
      <c r="M150" s="302"/>
    </row>
    <row r="151" spans="1:13" x14ac:dyDescent="0.25">
      <c r="A151" s="1"/>
      <c r="B151" s="1"/>
      <c r="C151" s="302"/>
      <c r="D151" s="302"/>
      <c r="E151" s="302"/>
      <c r="F151" s="303"/>
      <c r="G151" s="302"/>
      <c r="H151" s="302"/>
      <c r="I151" s="302"/>
      <c r="J151" s="302"/>
      <c r="K151" s="302"/>
      <c r="L151" s="302"/>
      <c r="M151" s="302"/>
    </row>
    <row r="152" spans="1:13" x14ac:dyDescent="0.25">
      <c r="A152" s="1"/>
      <c r="B152" s="1"/>
      <c r="C152" s="302"/>
      <c r="D152" s="302"/>
      <c r="E152" s="302"/>
      <c r="F152" s="303"/>
      <c r="G152" s="302"/>
      <c r="H152" s="302"/>
      <c r="I152" s="302"/>
      <c r="J152" s="302"/>
      <c r="K152" s="302"/>
      <c r="L152" s="302"/>
      <c r="M152" s="302"/>
    </row>
    <row r="153" spans="1:13" x14ac:dyDescent="0.25">
      <c r="A153" s="1"/>
      <c r="B153" s="1"/>
      <c r="C153" s="302"/>
      <c r="D153" s="302"/>
      <c r="E153" s="302"/>
      <c r="F153" s="303"/>
      <c r="G153" s="302"/>
      <c r="H153" s="302"/>
      <c r="I153" s="302"/>
      <c r="J153" s="302"/>
      <c r="K153" s="302"/>
      <c r="L153" s="302"/>
      <c r="M153" s="302"/>
    </row>
    <row r="154" spans="1:13" x14ac:dyDescent="0.25">
      <c r="A154" s="1"/>
      <c r="B154" s="1"/>
      <c r="C154" s="302" t="s">
        <v>387</v>
      </c>
      <c r="D154" s="302" t="s">
        <v>107</v>
      </c>
      <c r="E154" s="302" t="s">
        <v>108</v>
      </c>
      <c r="F154" s="303"/>
      <c r="G154" s="302" t="s">
        <v>308</v>
      </c>
      <c r="H154" s="302">
        <v>1</v>
      </c>
      <c r="I154" s="302" t="s">
        <v>110</v>
      </c>
      <c r="J154" s="302"/>
      <c r="K154" s="302" t="s">
        <v>181</v>
      </c>
      <c r="L154" s="302" t="s">
        <v>388</v>
      </c>
      <c r="M154" s="302"/>
    </row>
    <row r="155" spans="1:13" x14ac:dyDescent="0.25">
      <c r="A155" s="1"/>
      <c r="B155" s="1"/>
      <c r="C155" s="302" t="s">
        <v>387</v>
      </c>
      <c r="D155" s="302" t="s">
        <v>389</v>
      </c>
      <c r="E155" s="302" t="s">
        <v>123</v>
      </c>
      <c r="F155" s="303">
        <v>921722928</v>
      </c>
      <c r="G155" s="302" t="s">
        <v>308</v>
      </c>
      <c r="H155" s="302">
        <v>1</v>
      </c>
      <c r="I155" s="302" t="s">
        <v>110</v>
      </c>
      <c r="J155" s="302">
        <v>1000</v>
      </c>
      <c r="K155" s="302" t="s">
        <v>181</v>
      </c>
      <c r="L155" s="302" t="s">
        <v>388</v>
      </c>
      <c r="M155" s="302"/>
    </row>
    <row r="156" spans="1:13" x14ac:dyDescent="0.25">
      <c r="A156" s="1"/>
      <c r="B156" s="1"/>
      <c r="C156" s="302" t="s">
        <v>387</v>
      </c>
      <c r="D156" s="302" t="s">
        <v>390</v>
      </c>
      <c r="E156" s="302" t="s">
        <v>123</v>
      </c>
      <c r="F156" s="303">
        <v>921722944</v>
      </c>
      <c r="G156" s="302" t="s">
        <v>308</v>
      </c>
      <c r="H156" s="302">
        <v>1</v>
      </c>
      <c r="I156" s="302" t="s">
        <v>110</v>
      </c>
      <c r="J156" s="302">
        <v>500</v>
      </c>
      <c r="K156" s="302" t="s">
        <v>181</v>
      </c>
      <c r="L156" s="302" t="s">
        <v>388</v>
      </c>
      <c r="M156" s="302"/>
    </row>
    <row r="157" spans="1:13" x14ac:dyDescent="0.25">
      <c r="A157" s="1"/>
      <c r="B157" s="1"/>
      <c r="C157" s="302" t="s">
        <v>387</v>
      </c>
      <c r="D157" s="302" t="s">
        <v>391</v>
      </c>
      <c r="E157" s="302" t="s">
        <v>123</v>
      </c>
      <c r="F157" s="303">
        <v>921722868</v>
      </c>
      <c r="G157" s="302" t="s">
        <v>308</v>
      </c>
      <c r="H157" s="302">
        <v>1</v>
      </c>
      <c r="I157" s="302" t="s">
        <v>110</v>
      </c>
      <c r="J157" s="302">
        <v>1000</v>
      </c>
      <c r="K157" s="302" t="s">
        <v>181</v>
      </c>
      <c r="L157" s="302" t="s">
        <v>388</v>
      </c>
      <c r="M157" s="302"/>
    </row>
    <row r="158" spans="1:13" x14ac:dyDescent="0.25">
      <c r="A158" s="1"/>
      <c r="B158" s="1"/>
      <c r="C158" s="302" t="s">
        <v>387</v>
      </c>
      <c r="D158" s="302" t="s">
        <v>392</v>
      </c>
      <c r="E158" s="302" t="s">
        <v>123</v>
      </c>
      <c r="F158" s="303">
        <v>920279035</v>
      </c>
      <c r="G158" s="302" t="s">
        <v>308</v>
      </c>
      <c r="H158" s="302">
        <v>1</v>
      </c>
      <c r="I158" s="302" t="s">
        <v>110</v>
      </c>
      <c r="J158" s="302">
        <v>500</v>
      </c>
      <c r="K158" s="302" t="s">
        <v>181</v>
      </c>
      <c r="L158" s="302" t="s">
        <v>388</v>
      </c>
      <c r="M158" s="302"/>
    </row>
    <row r="159" spans="1:13" x14ac:dyDescent="0.25">
      <c r="A159" s="1"/>
      <c r="B159" s="1"/>
      <c r="C159" s="302" t="s">
        <v>387</v>
      </c>
      <c r="D159" s="302" t="s">
        <v>393</v>
      </c>
      <c r="E159" s="302" t="s">
        <v>123</v>
      </c>
      <c r="F159" s="303" t="s">
        <v>394</v>
      </c>
      <c r="G159" s="302" t="s">
        <v>308</v>
      </c>
      <c r="H159" s="302">
        <v>1</v>
      </c>
      <c r="I159" s="302" t="s">
        <v>110</v>
      </c>
      <c r="J159" s="302">
        <v>250</v>
      </c>
      <c r="K159" s="302" t="s">
        <v>181</v>
      </c>
      <c r="L159" s="302" t="s">
        <v>388</v>
      </c>
      <c r="M159" s="302"/>
    </row>
    <row r="160" spans="1:13" x14ac:dyDescent="0.25">
      <c r="A160" s="1"/>
      <c r="B160" s="1"/>
      <c r="C160" s="302" t="s">
        <v>387</v>
      </c>
      <c r="D160" s="302" t="s">
        <v>395</v>
      </c>
      <c r="E160" s="302" t="s">
        <v>123</v>
      </c>
      <c r="F160" s="303">
        <v>920279033</v>
      </c>
      <c r="G160" s="302" t="s">
        <v>308</v>
      </c>
      <c r="H160" s="302">
        <v>1</v>
      </c>
      <c r="I160" s="302" t="s">
        <v>110</v>
      </c>
      <c r="J160" s="302">
        <v>500</v>
      </c>
      <c r="K160" s="302" t="s">
        <v>181</v>
      </c>
      <c r="L160" s="302" t="s">
        <v>388</v>
      </c>
      <c r="M160" s="302"/>
    </row>
    <row r="161" spans="1:13" x14ac:dyDescent="0.25">
      <c r="A161" s="1"/>
      <c r="B161" s="1"/>
      <c r="C161" s="302"/>
      <c r="D161" s="302"/>
      <c r="E161" s="302"/>
      <c r="F161" s="303"/>
      <c r="G161" s="302"/>
      <c r="H161" s="302"/>
      <c r="I161" s="302"/>
      <c r="J161" s="302"/>
      <c r="K161" s="302"/>
      <c r="L161" s="302"/>
      <c r="M161" s="302"/>
    </row>
    <row r="162" spans="1:13" x14ac:dyDescent="0.25">
      <c r="A162" s="1"/>
      <c r="B162" s="1"/>
      <c r="C162" s="302"/>
      <c r="D162" s="302"/>
      <c r="E162" s="302"/>
      <c r="F162" s="303"/>
      <c r="G162" s="302"/>
      <c r="H162" s="302"/>
      <c r="I162" s="302"/>
      <c r="J162" s="302"/>
      <c r="K162" s="302"/>
      <c r="L162" s="302"/>
      <c r="M162" s="302"/>
    </row>
    <row r="163" spans="1:13" x14ac:dyDescent="0.25">
      <c r="A163" s="1"/>
      <c r="B163" s="1"/>
      <c r="C163" s="302"/>
      <c r="D163" s="302"/>
      <c r="E163" s="302"/>
      <c r="F163" s="303"/>
      <c r="G163" s="302"/>
      <c r="H163" s="302"/>
      <c r="I163" s="302"/>
      <c r="J163" s="302"/>
      <c r="K163" s="302"/>
      <c r="L163" s="302"/>
      <c r="M163" s="302"/>
    </row>
    <row r="164" spans="1:13" x14ac:dyDescent="0.25">
      <c r="A164" s="1"/>
      <c r="B164" s="1"/>
      <c r="C164" s="302" t="s">
        <v>396</v>
      </c>
      <c r="D164" s="302" t="s">
        <v>107</v>
      </c>
      <c r="E164" s="302" t="s">
        <v>108</v>
      </c>
      <c r="F164" s="303"/>
      <c r="G164" s="302"/>
      <c r="H164" s="302">
        <v>2</v>
      </c>
      <c r="I164" s="302" t="s">
        <v>110</v>
      </c>
      <c r="J164" s="302"/>
      <c r="K164" s="302" t="s">
        <v>373</v>
      </c>
      <c r="L164" s="302" t="s">
        <v>397</v>
      </c>
      <c r="M164" s="302"/>
    </row>
    <row r="165" spans="1:13" x14ac:dyDescent="0.25">
      <c r="A165" s="1"/>
      <c r="B165" s="1"/>
      <c r="C165" s="302" t="s">
        <v>396</v>
      </c>
      <c r="D165" s="302" t="s">
        <v>398</v>
      </c>
      <c r="E165" s="302" t="s">
        <v>108</v>
      </c>
      <c r="F165" s="303" t="s">
        <v>399</v>
      </c>
      <c r="G165" s="302" t="s">
        <v>153</v>
      </c>
      <c r="H165" s="302">
        <v>2</v>
      </c>
      <c r="I165" s="302" t="s">
        <v>110</v>
      </c>
      <c r="J165" s="302">
        <v>15</v>
      </c>
      <c r="K165" s="302" t="s">
        <v>373</v>
      </c>
      <c r="L165" s="302" t="s">
        <v>397</v>
      </c>
      <c r="M165" s="302"/>
    </row>
    <row r="166" spans="1:13" x14ac:dyDescent="0.25">
      <c r="A166" s="1"/>
      <c r="B166" s="1"/>
      <c r="C166" s="302" t="s">
        <v>396</v>
      </c>
      <c r="D166" s="302" t="s">
        <v>400</v>
      </c>
      <c r="E166" s="302" t="s">
        <v>401</v>
      </c>
      <c r="F166" s="303" t="s">
        <v>402</v>
      </c>
      <c r="G166" s="302" t="s">
        <v>153</v>
      </c>
      <c r="H166" s="302">
        <v>1</v>
      </c>
      <c r="I166" s="302" t="s">
        <v>110</v>
      </c>
      <c r="J166" s="302">
        <v>15</v>
      </c>
      <c r="K166" s="302" t="s">
        <v>373</v>
      </c>
      <c r="L166" s="302" t="s">
        <v>397</v>
      </c>
      <c r="M166" s="302"/>
    </row>
    <row r="167" spans="1:13" x14ac:dyDescent="0.25">
      <c r="A167" s="1"/>
      <c r="B167" s="1"/>
      <c r="C167" s="302" t="s">
        <v>396</v>
      </c>
      <c r="D167" s="302" t="s">
        <v>403</v>
      </c>
      <c r="E167" s="302" t="s">
        <v>401</v>
      </c>
      <c r="F167" s="303" t="s">
        <v>404</v>
      </c>
      <c r="G167" s="302" t="s">
        <v>153</v>
      </c>
      <c r="H167" s="302">
        <v>1</v>
      </c>
      <c r="I167" s="302" t="s">
        <v>110</v>
      </c>
      <c r="J167" s="302">
        <v>30</v>
      </c>
      <c r="K167" s="302" t="s">
        <v>154</v>
      </c>
      <c r="L167" s="302" t="s">
        <v>397</v>
      </c>
      <c r="M167" s="302"/>
    </row>
    <row r="168" spans="1:13" x14ac:dyDescent="0.25">
      <c r="A168" s="1"/>
      <c r="B168" s="1"/>
      <c r="C168" s="302" t="s">
        <v>396</v>
      </c>
      <c r="D168" s="302" t="s">
        <v>405</v>
      </c>
      <c r="E168" s="302" t="s">
        <v>401</v>
      </c>
      <c r="F168" s="303" t="s">
        <v>406</v>
      </c>
      <c r="G168" s="302" t="s">
        <v>153</v>
      </c>
      <c r="H168" s="302">
        <v>1</v>
      </c>
      <c r="I168" s="302" t="s">
        <v>110</v>
      </c>
      <c r="J168" s="302">
        <v>15</v>
      </c>
      <c r="K168" s="302" t="s">
        <v>373</v>
      </c>
      <c r="L168" s="302" t="s">
        <v>397</v>
      </c>
      <c r="M168" s="302"/>
    </row>
    <row r="169" spans="1:13" x14ac:dyDescent="0.25">
      <c r="A169" s="1"/>
      <c r="B169" s="1"/>
      <c r="C169" s="302" t="s">
        <v>396</v>
      </c>
      <c r="D169" s="302" t="s">
        <v>407</v>
      </c>
      <c r="E169" s="302" t="s">
        <v>401</v>
      </c>
      <c r="F169" s="303" t="s">
        <v>408</v>
      </c>
      <c r="G169" s="302" t="s">
        <v>153</v>
      </c>
      <c r="H169" s="302">
        <v>1</v>
      </c>
      <c r="I169" s="302" t="s">
        <v>110</v>
      </c>
      <c r="J169" s="302">
        <v>15</v>
      </c>
      <c r="K169" s="302" t="s">
        <v>373</v>
      </c>
      <c r="L169" s="302" t="s">
        <v>397</v>
      </c>
      <c r="M169" s="302"/>
    </row>
    <row r="170" spans="1:13" x14ac:dyDescent="0.25">
      <c r="A170" s="1"/>
      <c r="B170" s="1"/>
      <c r="C170" s="302" t="s">
        <v>396</v>
      </c>
      <c r="D170" s="302" t="s">
        <v>409</v>
      </c>
      <c r="E170" s="302" t="s">
        <v>108</v>
      </c>
      <c r="F170" s="303"/>
      <c r="G170" s="302" t="s">
        <v>153</v>
      </c>
      <c r="H170" s="302">
        <v>1</v>
      </c>
      <c r="I170" s="302" t="s">
        <v>110</v>
      </c>
      <c r="J170" s="302">
        <v>30</v>
      </c>
      <c r="K170" s="302" t="s">
        <v>154</v>
      </c>
      <c r="L170" s="302" t="s">
        <v>397</v>
      </c>
      <c r="M170" s="302"/>
    </row>
    <row r="171" spans="1:13" x14ac:dyDescent="0.25">
      <c r="A171" s="1"/>
      <c r="B171" s="1"/>
      <c r="C171" s="302" t="s">
        <v>396</v>
      </c>
      <c r="D171" s="302" t="s">
        <v>410</v>
      </c>
      <c r="E171" s="302" t="s">
        <v>108</v>
      </c>
      <c r="F171" s="303" t="s">
        <v>411</v>
      </c>
      <c r="G171" s="302" t="s">
        <v>153</v>
      </c>
      <c r="H171" s="302">
        <v>1</v>
      </c>
      <c r="I171" s="302" t="s">
        <v>110</v>
      </c>
      <c r="J171" s="302">
        <v>15</v>
      </c>
      <c r="K171" s="302" t="s">
        <v>373</v>
      </c>
      <c r="L171" s="302" t="s">
        <v>397</v>
      </c>
      <c r="M171" s="302"/>
    </row>
    <row r="172" spans="1:13" x14ac:dyDescent="0.25">
      <c r="A172" s="1"/>
      <c r="B172" s="1"/>
      <c r="C172" s="302" t="s">
        <v>396</v>
      </c>
      <c r="D172" s="302" t="s">
        <v>412</v>
      </c>
      <c r="E172" s="302" t="s">
        <v>108</v>
      </c>
      <c r="F172" s="303" t="s">
        <v>413</v>
      </c>
      <c r="G172" s="302" t="s">
        <v>153</v>
      </c>
      <c r="H172" s="302">
        <v>1</v>
      </c>
      <c r="I172" s="302" t="s">
        <v>110</v>
      </c>
      <c r="J172" s="302">
        <v>15</v>
      </c>
      <c r="K172" s="302" t="s">
        <v>373</v>
      </c>
      <c r="L172" s="302" t="s">
        <v>397</v>
      </c>
      <c r="M172" s="302"/>
    </row>
    <row r="173" spans="1:13" x14ac:dyDescent="0.25">
      <c r="A173" s="1"/>
      <c r="B173" s="1"/>
      <c r="C173" s="302" t="s">
        <v>396</v>
      </c>
      <c r="D173" s="302" t="s">
        <v>414</v>
      </c>
      <c r="E173" s="302" t="s">
        <v>108</v>
      </c>
      <c r="F173" s="303" t="s">
        <v>415</v>
      </c>
      <c r="G173" s="302" t="s">
        <v>153</v>
      </c>
      <c r="H173" s="302">
        <v>1</v>
      </c>
      <c r="I173" s="302" t="s">
        <v>110</v>
      </c>
      <c r="J173" s="302">
        <v>15</v>
      </c>
      <c r="K173" s="302" t="s">
        <v>373</v>
      </c>
      <c r="L173" s="302" t="s">
        <v>416</v>
      </c>
      <c r="M173" s="302"/>
    </row>
    <row r="174" spans="1:13" x14ac:dyDescent="0.25">
      <c r="A174" s="1"/>
      <c r="B174" s="1"/>
      <c r="C174" s="302" t="s">
        <v>396</v>
      </c>
      <c r="D174" s="302" t="s">
        <v>417</v>
      </c>
      <c r="E174" s="302" t="s">
        <v>108</v>
      </c>
      <c r="F174" s="303" t="s">
        <v>418</v>
      </c>
      <c r="G174" s="302" t="s">
        <v>153</v>
      </c>
      <c r="H174" s="302">
        <v>1</v>
      </c>
      <c r="I174" s="302" t="s">
        <v>110</v>
      </c>
      <c r="J174" s="302">
        <v>15</v>
      </c>
      <c r="K174" s="302" t="s">
        <v>373</v>
      </c>
      <c r="L174" s="302" t="s">
        <v>397</v>
      </c>
      <c r="M174" s="302"/>
    </row>
    <row r="175" spans="1:13" x14ac:dyDescent="0.25">
      <c r="C175" s="302" t="s">
        <v>396</v>
      </c>
      <c r="D175" s="302" t="s">
        <v>419</v>
      </c>
      <c r="E175" s="302" t="s">
        <v>123</v>
      </c>
      <c r="F175" s="303" t="s">
        <v>420</v>
      </c>
      <c r="G175" s="302" t="s">
        <v>153</v>
      </c>
      <c r="H175" s="302">
        <v>1</v>
      </c>
      <c r="I175" s="302" t="s">
        <v>110</v>
      </c>
      <c r="J175" s="302">
        <v>30</v>
      </c>
      <c r="K175" s="302" t="s">
        <v>154</v>
      </c>
      <c r="L175" s="302" t="s">
        <v>397</v>
      </c>
      <c r="M175" s="302"/>
    </row>
    <row r="176" spans="1:13" x14ac:dyDescent="0.25">
      <c r="C176" s="302" t="s">
        <v>396</v>
      </c>
      <c r="D176" s="302" t="s">
        <v>421</v>
      </c>
      <c r="E176" s="302" t="s">
        <v>123</v>
      </c>
      <c r="F176" s="303" t="s">
        <v>422</v>
      </c>
      <c r="G176" s="302" t="s">
        <v>153</v>
      </c>
      <c r="H176" s="302">
        <v>1</v>
      </c>
      <c r="I176" s="302" t="s">
        <v>110</v>
      </c>
      <c r="J176" s="302">
        <v>15</v>
      </c>
      <c r="K176" s="302" t="s">
        <v>373</v>
      </c>
      <c r="L176" s="302" t="s">
        <v>397</v>
      </c>
      <c r="M176" s="302"/>
    </row>
    <row r="177" spans="3:13" x14ac:dyDescent="0.25">
      <c r="C177" s="302" t="s">
        <v>396</v>
      </c>
      <c r="D177" s="302" t="s">
        <v>423</v>
      </c>
      <c r="E177" s="302" t="s">
        <v>123</v>
      </c>
      <c r="F177" s="303" t="s">
        <v>424</v>
      </c>
      <c r="G177" s="302" t="s">
        <v>153</v>
      </c>
      <c r="H177" s="302">
        <v>1</v>
      </c>
      <c r="I177" s="302" t="s">
        <v>110</v>
      </c>
      <c r="J177" s="302">
        <v>30</v>
      </c>
      <c r="K177" s="302" t="s">
        <v>154</v>
      </c>
      <c r="L177" s="302" t="s">
        <v>397</v>
      </c>
      <c r="M177" s="302"/>
    </row>
    <row r="178" spans="3:13" x14ac:dyDescent="0.25">
      <c r="C178" s="302" t="s">
        <v>396</v>
      </c>
      <c r="D178" s="302" t="s">
        <v>425</v>
      </c>
      <c r="E178" s="302" t="s">
        <v>123</v>
      </c>
      <c r="F178" s="303" t="s">
        <v>426</v>
      </c>
      <c r="G178" s="302" t="s">
        <v>153</v>
      </c>
      <c r="H178" s="302">
        <v>1</v>
      </c>
      <c r="I178" s="302" t="s">
        <v>110</v>
      </c>
      <c r="J178" s="302">
        <v>30</v>
      </c>
      <c r="K178" s="302" t="s">
        <v>154</v>
      </c>
      <c r="L178" s="302" t="s">
        <v>397</v>
      </c>
      <c r="M178" s="302"/>
    </row>
    <row r="179" spans="3:13" x14ac:dyDescent="0.25">
      <c r="C179" s="302" t="s">
        <v>396</v>
      </c>
      <c r="D179" s="302" t="s">
        <v>427</v>
      </c>
      <c r="E179" s="302" t="s">
        <v>123</v>
      </c>
      <c r="F179" s="303" t="s">
        <v>424</v>
      </c>
      <c r="G179" s="302" t="s">
        <v>153</v>
      </c>
      <c r="H179" s="302">
        <v>1</v>
      </c>
      <c r="I179" s="302" t="s">
        <v>110</v>
      </c>
      <c r="J179" s="302">
        <v>30</v>
      </c>
      <c r="K179" s="302" t="s">
        <v>154</v>
      </c>
      <c r="L179" s="302" t="s">
        <v>397</v>
      </c>
      <c r="M179" s="302"/>
    </row>
    <row r="180" spans="3:13" x14ac:dyDescent="0.25">
      <c r="C180" s="302" t="s">
        <v>396</v>
      </c>
      <c r="D180" s="304" t="s">
        <v>428</v>
      </c>
      <c r="E180" s="302" t="s">
        <v>108</v>
      </c>
      <c r="F180" s="303" t="s">
        <v>429</v>
      </c>
      <c r="G180" s="302" t="s">
        <v>382</v>
      </c>
      <c r="H180" s="302">
        <v>1</v>
      </c>
      <c r="I180" s="302" t="s">
        <v>110</v>
      </c>
      <c r="J180" s="302">
        <v>24</v>
      </c>
      <c r="K180" s="302" t="s">
        <v>154</v>
      </c>
      <c r="L180" s="302" t="s">
        <v>430</v>
      </c>
      <c r="M180" s="302"/>
    </row>
    <row r="181" spans="3:13" x14ac:dyDescent="0.25">
      <c r="C181" s="302" t="s">
        <v>396</v>
      </c>
      <c r="D181" s="304" t="s">
        <v>431</v>
      </c>
      <c r="E181" s="302" t="s">
        <v>108</v>
      </c>
      <c r="F181" s="303" t="s">
        <v>429</v>
      </c>
      <c r="G181" s="302" t="s">
        <v>382</v>
      </c>
      <c r="H181" s="302">
        <v>1</v>
      </c>
      <c r="I181" s="302" t="s">
        <v>110</v>
      </c>
      <c r="J181" s="302">
        <v>24</v>
      </c>
      <c r="K181" s="302" t="s">
        <v>154</v>
      </c>
      <c r="L181" s="302" t="s">
        <v>430</v>
      </c>
      <c r="M181" s="302"/>
    </row>
    <row r="182" spans="3:13" x14ac:dyDescent="0.25">
      <c r="C182" s="302" t="s">
        <v>396</v>
      </c>
      <c r="D182" s="304" t="s">
        <v>432</v>
      </c>
      <c r="E182" s="302" t="s">
        <v>108</v>
      </c>
      <c r="F182" s="303" t="s">
        <v>429</v>
      </c>
      <c r="G182" s="302" t="s">
        <v>382</v>
      </c>
      <c r="H182" s="302">
        <v>1</v>
      </c>
      <c r="I182" s="302" t="s">
        <v>110</v>
      </c>
      <c r="J182" s="302">
        <v>24</v>
      </c>
      <c r="K182" s="302" t="s">
        <v>154</v>
      </c>
      <c r="L182" s="302" t="s">
        <v>430</v>
      </c>
      <c r="M182" s="302"/>
    </row>
    <row r="183" spans="3:13" x14ac:dyDescent="0.25">
      <c r="C183" s="302"/>
      <c r="D183" s="304"/>
      <c r="E183" s="302"/>
      <c r="F183" s="303"/>
      <c r="G183" s="302"/>
      <c r="H183" s="302"/>
      <c r="I183" s="302"/>
      <c r="J183" s="302"/>
      <c r="K183" s="302"/>
      <c r="L183" s="302"/>
      <c r="M183" s="302"/>
    </row>
    <row r="184" spans="3:13" x14ac:dyDescent="0.25">
      <c r="C184" s="302"/>
      <c r="D184" s="304"/>
      <c r="E184" s="302"/>
      <c r="F184" s="303"/>
      <c r="G184" s="302"/>
      <c r="H184" s="302"/>
      <c r="I184" s="302"/>
      <c r="J184" s="302"/>
      <c r="K184" s="302"/>
      <c r="L184" s="302"/>
      <c r="M184" s="302"/>
    </row>
    <row r="185" spans="3:13" x14ac:dyDescent="0.25">
      <c r="C185" s="302"/>
      <c r="D185" s="302"/>
      <c r="E185" s="302"/>
      <c r="F185" s="303"/>
      <c r="G185" s="302"/>
      <c r="H185" s="302"/>
      <c r="I185" s="302"/>
      <c r="J185" s="302"/>
      <c r="K185" s="302"/>
      <c r="L185" s="302"/>
      <c r="M185" s="302"/>
    </row>
    <row r="186" spans="3:13" x14ac:dyDescent="0.25">
      <c r="C186" s="302" t="s">
        <v>433</v>
      </c>
      <c r="D186" s="302" t="s">
        <v>107</v>
      </c>
      <c r="E186" s="302" t="s">
        <v>108</v>
      </c>
      <c r="F186" s="303"/>
      <c r="G186" s="302"/>
      <c r="H186" s="302">
        <v>1</v>
      </c>
      <c r="I186" s="302" t="s">
        <v>111</v>
      </c>
      <c r="J186" s="302">
        <v>1</v>
      </c>
      <c r="K186" s="302" t="s">
        <v>111</v>
      </c>
      <c r="L186" s="302" t="s">
        <v>259</v>
      </c>
      <c r="M186" s="302"/>
    </row>
    <row r="187" spans="3:13" x14ac:dyDescent="0.25">
      <c r="C187" s="302" t="s">
        <v>433</v>
      </c>
      <c r="D187" s="302" t="s">
        <v>434</v>
      </c>
      <c r="E187" s="302" t="s">
        <v>108</v>
      </c>
      <c r="F187" s="303" t="s">
        <v>435</v>
      </c>
      <c r="G187" s="302" t="s">
        <v>153</v>
      </c>
      <c r="H187" s="302">
        <v>1</v>
      </c>
      <c r="I187" s="302" t="s">
        <v>111</v>
      </c>
      <c r="J187" s="302">
        <v>1</v>
      </c>
      <c r="K187" s="302" t="s">
        <v>111</v>
      </c>
      <c r="L187" s="302" t="s">
        <v>259</v>
      </c>
      <c r="M187" s="302"/>
    </row>
    <row r="188" spans="3:13" x14ac:dyDescent="0.25">
      <c r="C188" s="302" t="s">
        <v>433</v>
      </c>
      <c r="D188" s="302" t="s">
        <v>436</v>
      </c>
      <c r="E188" s="302" t="s">
        <v>108</v>
      </c>
      <c r="F188" s="303" t="s">
        <v>437</v>
      </c>
      <c r="G188" s="302" t="s">
        <v>153</v>
      </c>
      <c r="H188" s="302">
        <v>1</v>
      </c>
      <c r="I188" s="302" t="s">
        <v>111</v>
      </c>
      <c r="J188" s="302">
        <v>1</v>
      </c>
      <c r="K188" s="302" t="s">
        <v>111</v>
      </c>
      <c r="L188" s="302" t="s">
        <v>259</v>
      </c>
      <c r="M188" s="302"/>
    </row>
    <row r="189" spans="3:13" x14ac:dyDescent="0.25">
      <c r="C189" s="302" t="s">
        <v>433</v>
      </c>
      <c r="D189" s="302" t="s">
        <v>438</v>
      </c>
      <c r="E189" s="302" t="s">
        <v>108</v>
      </c>
      <c r="F189" s="303" t="s">
        <v>439</v>
      </c>
      <c r="G189" s="302" t="s">
        <v>153</v>
      </c>
      <c r="H189" s="302">
        <v>1</v>
      </c>
      <c r="I189" s="302" t="s">
        <v>111</v>
      </c>
      <c r="J189" s="302">
        <v>1</v>
      </c>
      <c r="K189" s="302" t="s">
        <v>111</v>
      </c>
      <c r="L189" s="302" t="s">
        <v>259</v>
      </c>
      <c r="M189" s="302"/>
    </row>
    <row r="190" spans="3:13" x14ac:dyDescent="0.25">
      <c r="C190" s="302" t="s">
        <v>433</v>
      </c>
      <c r="D190" s="302" t="s">
        <v>440</v>
      </c>
      <c r="E190" s="302" t="s">
        <v>108</v>
      </c>
      <c r="F190" s="303" t="s">
        <v>441</v>
      </c>
      <c r="G190" s="302" t="s">
        <v>153</v>
      </c>
      <c r="H190" s="302">
        <v>1</v>
      </c>
      <c r="I190" s="302" t="s">
        <v>111</v>
      </c>
      <c r="J190" s="302">
        <v>1</v>
      </c>
      <c r="K190" s="302" t="s">
        <v>111</v>
      </c>
      <c r="L190" s="302" t="s">
        <v>259</v>
      </c>
      <c r="M190" s="302"/>
    </row>
    <row r="191" spans="3:13" x14ac:dyDescent="0.25">
      <c r="C191" s="302" t="s">
        <v>433</v>
      </c>
      <c r="D191" s="302" t="s">
        <v>442</v>
      </c>
      <c r="E191" s="302" t="s">
        <v>108</v>
      </c>
      <c r="F191" s="303" t="s">
        <v>443</v>
      </c>
      <c r="G191" s="302" t="s">
        <v>153</v>
      </c>
      <c r="H191" s="302">
        <v>1</v>
      </c>
      <c r="I191" s="302" t="s">
        <v>111</v>
      </c>
      <c r="J191" s="302">
        <v>1</v>
      </c>
      <c r="K191" s="302" t="s">
        <v>111</v>
      </c>
      <c r="L191" s="302" t="s">
        <v>259</v>
      </c>
      <c r="M191" s="302"/>
    </row>
    <row r="192" spans="3:13" x14ac:dyDescent="0.25">
      <c r="C192" s="302" t="s">
        <v>433</v>
      </c>
      <c r="D192" s="302" t="s">
        <v>444</v>
      </c>
      <c r="E192" s="302" t="s">
        <v>108</v>
      </c>
      <c r="F192" s="303" t="s">
        <v>445</v>
      </c>
      <c r="G192" s="302" t="s">
        <v>153</v>
      </c>
      <c r="H192" s="302">
        <v>1</v>
      </c>
      <c r="I192" s="302" t="s">
        <v>111</v>
      </c>
      <c r="J192" s="302">
        <v>1</v>
      </c>
      <c r="K192" s="302" t="s">
        <v>111</v>
      </c>
      <c r="L192" s="302" t="s">
        <v>259</v>
      </c>
      <c r="M192" s="302"/>
    </row>
    <row r="193" spans="3:13" x14ac:dyDescent="0.25">
      <c r="C193" s="302" t="s">
        <v>433</v>
      </c>
      <c r="D193" s="302" t="s">
        <v>446</v>
      </c>
      <c r="E193" s="302" t="s">
        <v>108</v>
      </c>
      <c r="F193" s="303" t="s">
        <v>447</v>
      </c>
      <c r="G193" s="302" t="s">
        <v>153</v>
      </c>
      <c r="H193" s="302">
        <v>1</v>
      </c>
      <c r="I193" s="302" t="s">
        <v>111</v>
      </c>
      <c r="J193" s="302">
        <v>1</v>
      </c>
      <c r="K193" s="302" t="s">
        <v>111</v>
      </c>
      <c r="L193" s="302" t="s">
        <v>259</v>
      </c>
      <c r="M193" s="302"/>
    </row>
    <row r="194" spans="3:13" x14ac:dyDescent="0.25">
      <c r="C194" s="302" t="s">
        <v>433</v>
      </c>
      <c r="D194" s="302" t="s">
        <v>448</v>
      </c>
      <c r="E194" s="302" t="s">
        <v>108</v>
      </c>
      <c r="F194" s="303" t="s">
        <v>449</v>
      </c>
      <c r="G194" s="302" t="s">
        <v>153</v>
      </c>
      <c r="H194" s="302">
        <v>1</v>
      </c>
      <c r="I194" s="302" t="s">
        <v>111</v>
      </c>
      <c r="J194" s="302">
        <v>1</v>
      </c>
      <c r="K194" s="302" t="s">
        <v>111</v>
      </c>
      <c r="L194" s="302" t="s">
        <v>259</v>
      </c>
      <c r="M194" s="302"/>
    </row>
    <row r="195" spans="3:13" x14ac:dyDescent="0.25">
      <c r="C195" s="302" t="s">
        <v>433</v>
      </c>
      <c r="D195" s="302" t="s">
        <v>450</v>
      </c>
      <c r="E195" s="302" t="s">
        <v>108</v>
      </c>
      <c r="F195" s="303" t="s">
        <v>451</v>
      </c>
      <c r="G195" s="302" t="s">
        <v>153</v>
      </c>
      <c r="H195" s="302">
        <v>1</v>
      </c>
      <c r="I195" s="302" t="s">
        <v>111</v>
      </c>
      <c r="J195" s="302">
        <v>1</v>
      </c>
      <c r="K195" s="302" t="s">
        <v>111</v>
      </c>
      <c r="L195" s="302" t="s">
        <v>259</v>
      </c>
      <c r="M195" s="302"/>
    </row>
    <row r="196" spans="3:13" x14ac:dyDescent="0.25">
      <c r="C196" s="302" t="s">
        <v>433</v>
      </c>
      <c r="D196" s="302" t="s">
        <v>452</v>
      </c>
      <c r="E196" s="302" t="s">
        <v>108</v>
      </c>
      <c r="F196" s="303" t="s">
        <v>453</v>
      </c>
      <c r="G196" s="302" t="s">
        <v>153</v>
      </c>
      <c r="H196" s="302">
        <v>1</v>
      </c>
      <c r="I196" s="302" t="s">
        <v>111</v>
      </c>
      <c r="J196" s="302">
        <v>1</v>
      </c>
      <c r="K196" s="302" t="s">
        <v>111</v>
      </c>
      <c r="L196" s="302" t="s">
        <v>259</v>
      </c>
      <c r="M196" s="302"/>
    </row>
    <row r="197" spans="3:13" x14ac:dyDescent="0.25">
      <c r="C197" s="302" t="s">
        <v>433</v>
      </c>
      <c r="D197" s="302" t="s">
        <v>454</v>
      </c>
      <c r="E197" s="302" t="s">
        <v>108</v>
      </c>
      <c r="F197" s="303" t="s">
        <v>455</v>
      </c>
      <c r="G197" s="302" t="s">
        <v>153</v>
      </c>
      <c r="H197" s="302">
        <v>1</v>
      </c>
      <c r="I197" s="302" t="s">
        <v>111</v>
      </c>
      <c r="J197" s="302">
        <v>1</v>
      </c>
      <c r="K197" s="302" t="s">
        <v>111</v>
      </c>
      <c r="L197" s="302" t="s">
        <v>259</v>
      </c>
      <c r="M197" s="302"/>
    </row>
    <row r="198" spans="3:13" x14ac:dyDescent="0.25">
      <c r="C198" s="302" t="s">
        <v>433</v>
      </c>
      <c r="D198" s="302" t="s">
        <v>456</v>
      </c>
      <c r="E198" s="302" t="s">
        <v>108</v>
      </c>
      <c r="F198" s="303" t="s">
        <v>457</v>
      </c>
      <c r="G198" s="302" t="s">
        <v>153</v>
      </c>
      <c r="H198" s="302">
        <v>1</v>
      </c>
      <c r="I198" s="302" t="s">
        <v>111</v>
      </c>
      <c r="J198" s="302">
        <v>1</v>
      </c>
      <c r="K198" s="302" t="s">
        <v>111</v>
      </c>
      <c r="L198" s="302" t="s">
        <v>259</v>
      </c>
      <c r="M198" s="302"/>
    </row>
    <row r="199" spans="3:13" x14ac:dyDescent="0.25">
      <c r="C199" s="302" t="s">
        <v>433</v>
      </c>
      <c r="D199" s="302" t="s">
        <v>458</v>
      </c>
      <c r="E199" s="302" t="s">
        <v>108</v>
      </c>
      <c r="F199" s="303" t="s">
        <v>459</v>
      </c>
      <c r="G199" s="302" t="s">
        <v>153</v>
      </c>
      <c r="H199" s="302">
        <v>1</v>
      </c>
      <c r="I199" s="302" t="s">
        <v>111</v>
      </c>
      <c r="J199" s="302">
        <v>1</v>
      </c>
      <c r="K199" s="302" t="s">
        <v>111</v>
      </c>
      <c r="L199" s="302" t="s">
        <v>259</v>
      </c>
      <c r="M199" s="302"/>
    </row>
    <row r="200" spans="3:13" x14ac:dyDescent="0.25">
      <c r="C200" s="302" t="s">
        <v>433</v>
      </c>
      <c r="D200" s="302" t="s">
        <v>460</v>
      </c>
      <c r="E200" s="302" t="s">
        <v>108</v>
      </c>
      <c r="F200" s="303" t="s">
        <v>461</v>
      </c>
      <c r="G200" s="302" t="s">
        <v>153</v>
      </c>
      <c r="H200" s="302">
        <v>1</v>
      </c>
      <c r="I200" s="302" t="s">
        <v>462</v>
      </c>
      <c r="J200" s="302">
        <v>1</v>
      </c>
      <c r="K200" s="302" t="s">
        <v>462</v>
      </c>
      <c r="L200" s="302" t="s">
        <v>259</v>
      </c>
      <c r="M200" s="302"/>
    </row>
    <row r="201" spans="3:13" x14ac:dyDescent="0.25">
      <c r="C201" s="302" t="s">
        <v>433</v>
      </c>
      <c r="D201" s="302" t="s">
        <v>463</v>
      </c>
      <c r="E201" s="302" t="s">
        <v>108</v>
      </c>
      <c r="F201" s="303" t="s">
        <v>464</v>
      </c>
      <c r="G201" s="302" t="s">
        <v>153</v>
      </c>
      <c r="H201" s="302">
        <v>1</v>
      </c>
      <c r="I201" s="302" t="s">
        <v>462</v>
      </c>
      <c r="J201" s="302">
        <v>1</v>
      </c>
      <c r="K201" s="302" t="s">
        <v>462</v>
      </c>
      <c r="L201" s="302" t="s">
        <v>259</v>
      </c>
      <c r="M201" s="302"/>
    </row>
    <row r="202" spans="3:13" x14ac:dyDescent="0.25">
      <c r="C202" s="302" t="s">
        <v>433</v>
      </c>
      <c r="D202" s="302" t="s">
        <v>465</v>
      </c>
      <c r="E202" s="302" t="s">
        <v>108</v>
      </c>
      <c r="F202" s="303" t="s">
        <v>466</v>
      </c>
      <c r="G202" s="302" t="s">
        <v>153</v>
      </c>
      <c r="H202" s="302">
        <v>1</v>
      </c>
      <c r="I202" s="302" t="s">
        <v>462</v>
      </c>
      <c r="J202" s="302">
        <v>1</v>
      </c>
      <c r="K202" s="302" t="s">
        <v>462</v>
      </c>
      <c r="L202" s="302" t="s">
        <v>259</v>
      </c>
      <c r="M202" s="302"/>
    </row>
    <row r="203" spans="3:13" x14ac:dyDescent="0.25">
      <c r="C203" s="302" t="s">
        <v>433</v>
      </c>
      <c r="D203" s="302" t="s">
        <v>467</v>
      </c>
      <c r="E203" s="302" t="s">
        <v>108</v>
      </c>
      <c r="F203" s="303" t="s">
        <v>468</v>
      </c>
      <c r="G203" s="302" t="s">
        <v>153</v>
      </c>
      <c r="H203" s="302">
        <v>1</v>
      </c>
      <c r="I203" s="302" t="s">
        <v>462</v>
      </c>
      <c r="J203" s="302">
        <v>1</v>
      </c>
      <c r="K203" s="302" t="s">
        <v>462</v>
      </c>
      <c r="L203" s="302" t="s">
        <v>259</v>
      </c>
      <c r="M203" s="302"/>
    </row>
    <row r="204" spans="3:13" x14ac:dyDescent="0.25">
      <c r="C204" s="302" t="s">
        <v>433</v>
      </c>
      <c r="D204" s="302" t="s">
        <v>469</v>
      </c>
      <c r="E204" s="302" t="s">
        <v>108</v>
      </c>
      <c r="F204" s="303" t="s">
        <v>470</v>
      </c>
      <c r="G204" s="302" t="s">
        <v>153</v>
      </c>
      <c r="H204" s="302">
        <v>1</v>
      </c>
      <c r="I204" s="302" t="s">
        <v>462</v>
      </c>
      <c r="J204" s="302">
        <v>1</v>
      </c>
      <c r="K204" s="302" t="s">
        <v>462</v>
      </c>
      <c r="L204" s="302" t="s">
        <v>259</v>
      </c>
      <c r="M204" s="302"/>
    </row>
    <row r="205" spans="3:13" x14ac:dyDescent="0.25">
      <c r="C205" s="302" t="s">
        <v>433</v>
      </c>
      <c r="D205" s="302" t="s">
        <v>471</v>
      </c>
      <c r="E205" s="302" t="s">
        <v>108</v>
      </c>
      <c r="F205" s="303" t="s">
        <v>472</v>
      </c>
      <c r="G205" s="302" t="s">
        <v>153</v>
      </c>
      <c r="H205" s="302">
        <v>1</v>
      </c>
      <c r="I205" s="302" t="s">
        <v>462</v>
      </c>
      <c r="J205" s="302">
        <v>1</v>
      </c>
      <c r="K205" s="302" t="s">
        <v>462</v>
      </c>
      <c r="L205" s="302" t="s">
        <v>259</v>
      </c>
      <c r="M205" s="302"/>
    </row>
    <row r="206" spans="3:13" x14ac:dyDescent="0.25">
      <c r="C206" s="302" t="s">
        <v>433</v>
      </c>
      <c r="D206" s="302" t="s">
        <v>473</v>
      </c>
      <c r="E206" s="302" t="s">
        <v>108</v>
      </c>
      <c r="F206" s="303" t="s">
        <v>474</v>
      </c>
      <c r="G206" s="302" t="s">
        <v>153</v>
      </c>
      <c r="H206" s="302">
        <v>1</v>
      </c>
      <c r="I206" s="302" t="s">
        <v>462</v>
      </c>
      <c r="J206" s="302">
        <v>1</v>
      </c>
      <c r="K206" s="302" t="s">
        <v>462</v>
      </c>
      <c r="L206" s="302" t="s">
        <v>259</v>
      </c>
      <c r="M206" s="302"/>
    </row>
    <row r="207" spans="3:13" x14ac:dyDescent="0.25">
      <c r="C207" s="302" t="s">
        <v>433</v>
      </c>
      <c r="D207" s="302" t="s">
        <v>475</v>
      </c>
      <c r="E207" s="302" t="s">
        <v>108</v>
      </c>
      <c r="F207" s="303" t="s">
        <v>476</v>
      </c>
      <c r="G207" s="302" t="s">
        <v>153</v>
      </c>
      <c r="H207" s="302">
        <v>1</v>
      </c>
      <c r="I207" s="302" t="s">
        <v>462</v>
      </c>
      <c r="J207" s="302">
        <v>1</v>
      </c>
      <c r="K207" s="302" t="s">
        <v>462</v>
      </c>
      <c r="L207" s="302" t="s">
        <v>259</v>
      </c>
      <c r="M207" s="302"/>
    </row>
    <row r="208" spans="3:13" x14ac:dyDescent="0.25">
      <c r="C208" s="302" t="s">
        <v>433</v>
      </c>
      <c r="D208" s="302" t="s">
        <v>477</v>
      </c>
      <c r="E208" s="302" t="s">
        <v>108</v>
      </c>
      <c r="F208" s="303" t="s">
        <v>478</v>
      </c>
      <c r="G208" s="302" t="s">
        <v>153</v>
      </c>
      <c r="H208" s="302">
        <v>1</v>
      </c>
      <c r="I208" s="302" t="s">
        <v>462</v>
      </c>
      <c r="J208" s="302">
        <v>1</v>
      </c>
      <c r="K208" s="302" t="s">
        <v>462</v>
      </c>
      <c r="L208" s="302" t="s">
        <v>259</v>
      </c>
      <c r="M208" s="302"/>
    </row>
    <row r="209" spans="3:13" x14ac:dyDescent="0.25">
      <c r="C209" s="302" t="s">
        <v>433</v>
      </c>
      <c r="D209" s="302" t="s">
        <v>479</v>
      </c>
      <c r="E209" s="302" t="s">
        <v>108</v>
      </c>
      <c r="F209" s="303" t="s">
        <v>480</v>
      </c>
      <c r="G209" s="302" t="s">
        <v>153</v>
      </c>
      <c r="H209" s="302">
        <v>1</v>
      </c>
      <c r="I209" s="302" t="s">
        <v>462</v>
      </c>
      <c r="J209" s="302">
        <v>1</v>
      </c>
      <c r="K209" s="302" t="s">
        <v>462</v>
      </c>
      <c r="L209" s="302" t="s">
        <v>259</v>
      </c>
      <c r="M209" s="302"/>
    </row>
    <row r="210" spans="3:13" x14ac:dyDescent="0.25">
      <c r="C210" s="302" t="s">
        <v>433</v>
      </c>
      <c r="D210" s="302" t="s">
        <v>481</v>
      </c>
      <c r="E210" s="302" t="s">
        <v>108</v>
      </c>
      <c r="F210" s="303" t="s">
        <v>482</v>
      </c>
      <c r="G210" s="302" t="s">
        <v>153</v>
      </c>
      <c r="H210" s="302">
        <v>1</v>
      </c>
      <c r="I210" s="302" t="s">
        <v>462</v>
      </c>
      <c r="J210" s="302">
        <v>1</v>
      </c>
      <c r="K210" s="302" t="s">
        <v>462</v>
      </c>
      <c r="L210" s="302" t="s">
        <v>259</v>
      </c>
      <c r="M210" s="302"/>
    </row>
    <row r="211" spans="3:13" x14ac:dyDescent="0.25">
      <c r="C211" s="302" t="s">
        <v>433</v>
      </c>
      <c r="D211" s="302" t="s">
        <v>483</v>
      </c>
      <c r="E211" s="302" t="s">
        <v>108</v>
      </c>
      <c r="F211" s="303" t="s">
        <v>484</v>
      </c>
      <c r="G211" s="302" t="s">
        <v>153</v>
      </c>
      <c r="H211" s="302">
        <v>1</v>
      </c>
      <c r="I211" s="302" t="s">
        <v>462</v>
      </c>
      <c r="J211" s="302">
        <v>1</v>
      </c>
      <c r="K211" s="302" t="s">
        <v>462</v>
      </c>
      <c r="L211" s="302" t="s">
        <v>259</v>
      </c>
      <c r="M211" s="302"/>
    </row>
    <row r="212" spans="3:13" x14ac:dyDescent="0.25">
      <c r="C212" s="302" t="s">
        <v>433</v>
      </c>
      <c r="D212" s="302" t="s">
        <v>485</v>
      </c>
      <c r="E212" s="302" t="s">
        <v>108</v>
      </c>
      <c r="F212" s="303" t="s">
        <v>486</v>
      </c>
      <c r="G212" s="302" t="s">
        <v>153</v>
      </c>
      <c r="H212" s="302">
        <v>1</v>
      </c>
      <c r="I212" s="302" t="s">
        <v>462</v>
      </c>
      <c r="J212" s="302">
        <v>1</v>
      </c>
      <c r="K212" s="302" t="s">
        <v>462</v>
      </c>
      <c r="L212" s="302" t="s">
        <v>259</v>
      </c>
      <c r="M212" s="302"/>
    </row>
    <row r="213" spans="3:13" x14ac:dyDescent="0.25">
      <c r="C213" s="302" t="s">
        <v>433</v>
      </c>
      <c r="D213" s="302" t="s">
        <v>487</v>
      </c>
      <c r="E213" s="302" t="s">
        <v>108</v>
      </c>
      <c r="F213" s="303" t="s">
        <v>488</v>
      </c>
      <c r="G213" s="302" t="s">
        <v>153</v>
      </c>
      <c r="H213" s="302">
        <v>1</v>
      </c>
      <c r="I213" s="302" t="s">
        <v>462</v>
      </c>
      <c r="J213" s="302">
        <v>1</v>
      </c>
      <c r="K213" s="302" t="s">
        <v>462</v>
      </c>
      <c r="L213" s="302" t="s">
        <v>259</v>
      </c>
      <c r="M213" s="302"/>
    </row>
    <row r="214" spans="3:13" x14ac:dyDescent="0.25">
      <c r="C214" s="302" t="s">
        <v>433</v>
      </c>
      <c r="D214" s="302" t="s">
        <v>489</v>
      </c>
      <c r="E214" s="302" t="s">
        <v>108</v>
      </c>
      <c r="F214" s="303" t="s">
        <v>490</v>
      </c>
      <c r="G214" s="302" t="s">
        <v>153</v>
      </c>
      <c r="H214" s="302">
        <v>1</v>
      </c>
      <c r="I214" s="302" t="s">
        <v>462</v>
      </c>
      <c r="J214" s="302">
        <v>1</v>
      </c>
      <c r="K214" s="302" t="s">
        <v>462</v>
      </c>
      <c r="L214" s="302" t="s">
        <v>259</v>
      </c>
      <c r="M214" s="302"/>
    </row>
    <row r="215" spans="3:13" x14ac:dyDescent="0.25">
      <c r="C215" s="302" t="s">
        <v>433</v>
      </c>
      <c r="D215" s="302" t="s">
        <v>491</v>
      </c>
      <c r="E215" s="302" t="s">
        <v>108</v>
      </c>
      <c r="F215" s="303" t="s">
        <v>492</v>
      </c>
      <c r="G215" s="302" t="s">
        <v>382</v>
      </c>
      <c r="H215" s="302">
        <v>1</v>
      </c>
      <c r="I215" s="302" t="s">
        <v>111</v>
      </c>
      <c r="J215" s="302">
        <v>1</v>
      </c>
      <c r="K215" s="302" t="s">
        <v>111</v>
      </c>
      <c r="L215" s="302" t="s">
        <v>259</v>
      </c>
      <c r="M215" s="302"/>
    </row>
    <row r="216" spans="3:13" x14ac:dyDescent="0.25">
      <c r="C216" s="302" t="s">
        <v>433</v>
      </c>
      <c r="D216" s="302" t="s">
        <v>489</v>
      </c>
      <c r="E216" s="302" t="s">
        <v>108</v>
      </c>
      <c r="F216" s="303" t="s">
        <v>490</v>
      </c>
      <c r="G216" s="302" t="s">
        <v>153</v>
      </c>
      <c r="H216" s="302">
        <v>1</v>
      </c>
      <c r="I216" s="302" t="s">
        <v>462</v>
      </c>
      <c r="J216" s="302">
        <v>1</v>
      </c>
      <c r="K216" s="302" t="s">
        <v>462</v>
      </c>
      <c r="L216" s="302" t="s">
        <v>259</v>
      </c>
      <c r="M216" s="302"/>
    </row>
    <row r="217" spans="3:13" x14ac:dyDescent="0.25">
      <c r="C217" s="302"/>
      <c r="D217" s="302"/>
      <c r="E217" s="302"/>
      <c r="F217" s="303"/>
      <c r="G217" s="302"/>
      <c r="H217" s="302"/>
      <c r="I217" s="302"/>
      <c r="J217" s="302"/>
      <c r="K217" s="302"/>
      <c r="L217" s="302"/>
      <c r="M217" s="302"/>
    </row>
    <row r="218" spans="3:13" x14ac:dyDescent="0.25">
      <c r="C218" s="302"/>
      <c r="D218" s="302"/>
      <c r="E218" s="302"/>
      <c r="F218" s="303"/>
      <c r="G218" s="302"/>
      <c r="H218" s="302"/>
      <c r="I218" s="302"/>
      <c r="J218" s="302"/>
      <c r="K218" s="302"/>
      <c r="L218" s="302"/>
      <c r="M218" s="302"/>
    </row>
    <row r="219" spans="3:13" x14ac:dyDescent="0.25">
      <c r="C219" s="302"/>
      <c r="D219" s="302"/>
      <c r="E219" s="302"/>
      <c r="F219" s="303"/>
      <c r="G219" s="302"/>
      <c r="H219" s="302"/>
      <c r="I219" s="302"/>
      <c r="J219" s="302"/>
      <c r="K219" s="302"/>
      <c r="L219" s="302"/>
      <c r="M219" s="302"/>
    </row>
    <row r="220" spans="3:13" x14ac:dyDescent="0.25">
      <c r="C220" s="302" t="s">
        <v>493</v>
      </c>
      <c r="D220" s="302" t="s">
        <v>107</v>
      </c>
      <c r="E220" s="302" t="s">
        <v>108</v>
      </c>
      <c r="F220" s="302"/>
      <c r="G220" s="302" t="s">
        <v>109</v>
      </c>
      <c r="H220" s="302">
        <v>1</v>
      </c>
      <c r="I220" s="302" t="s">
        <v>110</v>
      </c>
      <c r="J220" s="302"/>
      <c r="K220" s="302"/>
      <c r="L220" s="302" t="s">
        <v>112</v>
      </c>
      <c r="M220" s="302"/>
    </row>
    <row r="221" spans="3:13" x14ac:dyDescent="0.25">
      <c r="C221" s="302" t="s">
        <v>493</v>
      </c>
      <c r="D221" s="302" t="s">
        <v>494</v>
      </c>
      <c r="E221" s="302" t="s">
        <v>108</v>
      </c>
      <c r="F221" s="302" t="s">
        <v>495</v>
      </c>
      <c r="G221" s="302" t="s">
        <v>109</v>
      </c>
      <c r="H221" s="302">
        <v>1</v>
      </c>
      <c r="I221" s="302" t="s">
        <v>110</v>
      </c>
      <c r="J221" s="302"/>
      <c r="K221" s="302"/>
      <c r="L221" s="302" t="s">
        <v>112</v>
      </c>
      <c r="M221" s="302"/>
    </row>
    <row r="222" spans="3:13" x14ac:dyDescent="0.25">
      <c r="C222" s="302" t="s">
        <v>493</v>
      </c>
      <c r="D222" s="302" t="s">
        <v>496</v>
      </c>
      <c r="E222" s="302" t="s">
        <v>108</v>
      </c>
      <c r="F222" s="302" t="s">
        <v>497</v>
      </c>
      <c r="G222" s="302" t="s">
        <v>109</v>
      </c>
      <c r="H222" s="302">
        <v>1</v>
      </c>
      <c r="I222" s="302" t="s">
        <v>110</v>
      </c>
      <c r="J222" s="302"/>
      <c r="K222" s="302"/>
      <c r="L222" s="302" t="s">
        <v>112</v>
      </c>
      <c r="M222" s="302"/>
    </row>
    <row r="223" spans="3:13" x14ac:dyDescent="0.25">
      <c r="C223" s="302" t="s">
        <v>493</v>
      </c>
      <c r="D223" s="302" t="s">
        <v>498</v>
      </c>
      <c r="E223" s="302" t="s">
        <v>108</v>
      </c>
      <c r="F223" s="302" t="s">
        <v>499</v>
      </c>
      <c r="G223" s="302" t="s">
        <v>109</v>
      </c>
      <c r="H223" s="302">
        <v>1</v>
      </c>
      <c r="I223" s="302" t="s">
        <v>110</v>
      </c>
      <c r="J223" s="302"/>
      <c r="K223" s="302"/>
      <c r="L223" s="302" t="s">
        <v>112</v>
      </c>
      <c r="M223" s="302"/>
    </row>
    <row r="224" spans="3:13" x14ac:dyDescent="0.25">
      <c r="C224" s="302" t="s">
        <v>493</v>
      </c>
      <c r="D224" s="302" t="s">
        <v>500</v>
      </c>
      <c r="E224" s="302" t="s">
        <v>108</v>
      </c>
      <c r="F224" s="302" t="s">
        <v>501</v>
      </c>
      <c r="G224" s="302" t="s">
        <v>109</v>
      </c>
      <c r="H224" s="302">
        <v>1</v>
      </c>
      <c r="I224" s="302" t="s">
        <v>110</v>
      </c>
      <c r="J224" s="302"/>
      <c r="K224" s="302"/>
      <c r="L224" s="302" t="s">
        <v>112</v>
      </c>
      <c r="M224" s="302"/>
    </row>
    <row r="225" spans="3:13" x14ac:dyDescent="0.25">
      <c r="C225" s="302" t="s">
        <v>493</v>
      </c>
      <c r="D225" s="302" t="s">
        <v>502</v>
      </c>
      <c r="E225" s="302" t="s">
        <v>108</v>
      </c>
      <c r="F225" s="302" t="s">
        <v>503</v>
      </c>
      <c r="G225" s="302" t="s">
        <v>109</v>
      </c>
      <c r="H225" s="302">
        <v>1</v>
      </c>
      <c r="I225" s="302" t="s">
        <v>110</v>
      </c>
      <c r="J225" s="302"/>
      <c r="K225" s="302"/>
      <c r="L225" s="302" t="s">
        <v>112</v>
      </c>
      <c r="M225" s="302"/>
    </row>
    <row r="226" spans="3:13" x14ac:dyDescent="0.25">
      <c r="C226" s="302" t="s">
        <v>493</v>
      </c>
      <c r="D226" s="302" t="s">
        <v>504</v>
      </c>
      <c r="E226" s="302" t="s">
        <v>108</v>
      </c>
      <c r="F226" s="302" t="s">
        <v>505</v>
      </c>
      <c r="G226" s="302" t="s">
        <v>109</v>
      </c>
      <c r="H226" s="302">
        <v>1</v>
      </c>
      <c r="I226" s="302" t="s">
        <v>110</v>
      </c>
      <c r="J226" s="302"/>
      <c r="K226" s="302"/>
      <c r="L226" s="302" t="s">
        <v>112</v>
      </c>
      <c r="M226" s="302"/>
    </row>
    <row r="227" spans="3:13" x14ac:dyDescent="0.25">
      <c r="C227" s="302" t="s">
        <v>493</v>
      </c>
      <c r="D227" s="302" t="s">
        <v>506</v>
      </c>
      <c r="E227" s="302" t="s">
        <v>108</v>
      </c>
      <c r="F227" s="302" t="s">
        <v>507</v>
      </c>
      <c r="G227" s="302" t="s">
        <v>109</v>
      </c>
      <c r="H227" s="302">
        <v>1</v>
      </c>
      <c r="I227" s="302" t="s">
        <v>110</v>
      </c>
      <c r="J227" s="302"/>
      <c r="K227" s="302"/>
      <c r="L227" s="302" t="s">
        <v>112</v>
      </c>
      <c r="M227" s="302"/>
    </row>
    <row r="228" spans="3:13" x14ac:dyDescent="0.25">
      <c r="C228" s="302" t="s">
        <v>493</v>
      </c>
      <c r="D228" s="302" t="s">
        <v>508</v>
      </c>
      <c r="E228" s="302" t="s">
        <v>108</v>
      </c>
      <c r="F228" s="302" t="s">
        <v>509</v>
      </c>
      <c r="G228" s="302" t="s">
        <v>109</v>
      </c>
      <c r="H228" s="302">
        <v>1</v>
      </c>
      <c r="I228" s="302" t="s">
        <v>110</v>
      </c>
      <c r="J228" s="302"/>
      <c r="K228" s="302"/>
      <c r="L228" s="302" t="s">
        <v>112</v>
      </c>
      <c r="M228" s="302"/>
    </row>
    <row r="229" spans="3:13" x14ac:dyDescent="0.25">
      <c r="C229" s="302" t="s">
        <v>493</v>
      </c>
      <c r="D229" s="302" t="s">
        <v>510</v>
      </c>
      <c r="E229" s="302" t="s">
        <v>108</v>
      </c>
      <c r="F229" s="303" t="s">
        <v>511</v>
      </c>
      <c r="G229" s="302" t="s">
        <v>109</v>
      </c>
      <c r="H229" s="302">
        <v>1</v>
      </c>
      <c r="I229" s="302" t="s">
        <v>110</v>
      </c>
      <c r="J229" s="302"/>
      <c r="K229" s="302"/>
      <c r="L229" s="302" t="s">
        <v>112</v>
      </c>
      <c r="M229" s="302"/>
    </row>
    <row r="230" spans="3:13" x14ac:dyDescent="0.25">
      <c r="C230" s="302" t="s">
        <v>493</v>
      </c>
      <c r="D230" s="302" t="s">
        <v>512</v>
      </c>
      <c r="E230" s="302" t="s">
        <v>108</v>
      </c>
      <c r="F230" s="303" t="s">
        <v>513</v>
      </c>
      <c r="G230" s="302" t="s">
        <v>109</v>
      </c>
      <c r="H230" s="302">
        <v>1</v>
      </c>
      <c r="I230" s="302" t="s">
        <v>110</v>
      </c>
      <c r="J230" s="302"/>
      <c r="K230" s="302"/>
      <c r="L230" s="302" t="s">
        <v>112</v>
      </c>
      <c r="M230" s="302"/>
    </row>
    <row r="231" spans="3:13" x14ac:dyDescent="0.25">
      <c r="C231" s="302" t="s">
        <v>493</v>
      </c>
      <c r="D231" s="302" t="s">
        <v>512</v>
      </c>
      <c r="E231" s="302" t="s">
        <v>108</v>
      </c>
      <c r="F231" s="303" t="s">
        <v>514</v>
      </c>
      <c r="G231" s="302" t="s">
        <v>109</v>
      </c>
      <c r="H231" s="302">
        <v>1</v>
      </c>
      <c r="I231" s="302" t="s">
        <v>110</v>
      </c>
      <c r="J231" s="302">
        <v>12</v>
      </c>
      <c r="K231" s="302" t="s">
        <v>515</v>
      </c>
      <c r="L231" s="302" t="s">
        <v>112</v>
      </c>
      <c r="M231" s="302"/>
    </row>
    <row r="232" spans="3:13" x14ac:dyDescent="0.25">
      <c r="C232" s="302" t="s">
        <v>493</v>
      </c>
      <c r="D232" s="302" t="s">
        <v>516</v>
      </c>
      <c r="E232" s="302" t="s">
        <v>108</v>
      </c>
      <c r="F232" s="302" t="s">
        <v>517</v>
      </c>
      <c r="G232" s="302" t="s">
        <v>109</v>
      </c>
      <c r="H232" s="302">
        <v>1</v>
      </c>
      <c r="I232" s="302" t="s">
        <v>110</v>
      </c>
      <c r="J232" s="302"/>
      <c r="K232" s="302"/>
      <c r="L232" s="302" t="s">
        <v>112</v>
      </c>
      <c r="M232" s="302"/>
    </row>
    <row r="233" spans="3:13" x14ac:dyDescent="0.25">
      <c r="C233" s="302"/>
      <c r="D233" s="302"/>
      <c r="E233" s="302"/>
      <c r="F233" s="303"/>
      <c r="G233" s="302"/>
      <c r="H233" s="302"/>
      <c r="I233" s="302"/>
      <c r="J233" s="302"/>
      <c r="K233" s="302"/>
      <c r="L233" s="302"/>
      <c r="M233" s="302"/>
    </row>
    <row r="234" spans="3:13" x14ac:dyDescent="0.25">
      <c r="C234" s="302"/>
      <c r="D234" s="302"/>
      <c r="E234" s="302"/>
      <c r="F234" s="303"/>
      <c r="G234" s="302"/>
      <c r="H234" s="302"/>
      <c r="I234" s="302"/>
      <c r="J234" s="302"/>
      <c r="K234" s="302"/>
      <c r="L234" s="302"/>
      <c r="M234" s="302"/>
    </row>
    <row r="235" spans="3:13" x14ac:dyDescent="0.25">
      <c r="C235" s="302" t="s">
        <v>518</v>
      </c>
      <c r="D235" s="302" t="s">
        <v>107</v>
      </c>
      <c r="E235" s="302" t="s">
        <v>108</v>
      </c>
      <c r="F235" s="303"/>
      <c r="G235" s="302" t="s">
        <v>109</v>
      </c>
      <c r="H235" s="302">
        <v>1</v>
      </c>
      <c r="I235" s="302" t="s">
        <v>110</v>
      </c>
      <c r="J235" s="302"/>
      <c r="K235" s="302"/>
      <c r="L235" s="302" t="s">
        <v>112</v>
      </c>
      <c r="M235" s="302"/>
    </row>
    <row r="236" spans="3:13" x14ac:dyDescent="0.25">
      <c r="C236" s="302" t="s">
        <v>518</v>
      </c>
      <c r="D236" s="302" t="s">
        <v>520</v>
      </c>
      <c r="E236" s="302" t="s">
        <v>108</v>
      </c>
      <c r="F236" s="303" t="s">
        <v>521</v>
      </c>
      <c r="G236" s="302" t="s">
        <v>109</v>
      </c>
      <c r="H236" s="302">
        <v>1</v>
      </c>
      <c r="I236" s="302" t="s">
        <v>110</v>
      </c>
      <c r="J236" s="302"/>
      <c r="K236" s="302"/>
      <c r="L236" s="302" t="s">
        <v>112</v>
      </c>
      <c r="M236" s="302"/>
    </row>
    <row r="237" spans="3:13" x14ac:dyDescent="0.25">
      <c r="C237" s="302" t="s">
        <v>518</v>
      </c>
      <c r="D237" s="302" t="s">
        <v>500</v>
      </c>
      <c r="E237" s="302" t="s">
        <v>108</v>
      </c>
      <c r="F237" s="303" t="s">
        <v>522</v>
      </c>
      <c r="G237" s="302" t="s">
        <v>109</v>
      </c>
      <c r="H237" s="302">
        <v>1</v>
      </c>
      <c r="I237" s="302" t="s">
        <v>110</v>
      </c>
      <c r="J237" s="302"/>
      <c r="K237" s="302"/>
      <c r="L237" s="302" t="s">
        <v>112</v>
      </c>
      <c r="M237" s="302"/>
    </row>
    <row r="238" spans="3:13" x14ac:dyDescent="0.25">
      <c r="C238" s="302" t="s">
        <v>518</v>
      </c>
      <c r="D238" s="302" t="s">
        <v>504</v>
      </c>
      <c r="E238" s="302" t="s">
        <v>108</v>
      </c>
      <c r="F238" s="303" t="s">
        <v>523</v>
      </c>
      <c r="G238" s="302" t="s">
        <v>109</v>
      </c>
      <c r="H238" s="302">
        <v>1</v>
      </c>
      <c r="I238" s="302" t="s">
        <v>110</v>
      </c>
      <c r="J238" s="302"/>
      <c r="K238" s="302"/>
      <c r="L238" s="302" t="s">
        <v>112</v>
      </c>
      <c r="M238" s="302"/>
    </row>
    <row r="239" spans="3:13" x14ac:dyDescent="0.25">
      <c r="C239" s="302" t="s">
        <v>518</v>
      </c>
      <c r="D239" s="302" t="s">
        <v>496</v>
      </c>
      <c r="E239" s="302" t="s">
        <v>108</v>
      </c>
      <c r="F239" s="303" t="s">
        <v>524</v>
      </c>
      <c r="G239" s="302" t="s">
        <v>109</v>
      </c>
      <c r="H239" s="302">
        <v>1</v>
      </c>
      <c r="I239" s="302" t="s">
        <v>110</v>
      </c>
      <c r="J239" s="302"/>
      <c r="K239" s="302"/>
      <c r="L239" s="302" t="s">
        <v>112</v>
      </c>
      <c r="M239" s="302"/>
    </row>
    <row r="240" spans="3:13" x14ac:dyDescent="0.25">
      <c r="C240" s="302" t="s">
        <v>518</v>
      </c>
      <c r="D240" s="302" t="s">
        <v>498</v>
      </c>
      <c r="E240" s="302" t="s">
        <v>108</v>
      </c>
      <c r="F240" s="303" t="s">
        <v>525</v>
      </c>
      <c r="G240" s="302" t="s">
        <v>109</v>
      </c>
      <c r="H240" s="302">
        <v>1</v>
      </c>
      <c r="I240" s="302" t="s">
        <v>110</v>
      </c>
      <c r="J240" s="302"/>
      <c r="K240" s="302"/>
      <c r="L240" s="302" t="s">
        <v>112</v>
      </c>
      <c r="M240" s="302"/>
    </row>
    <row r="241" spans="3:13" x14ac:dyDescent="0.25">
      <c r="C241" s="302" t="s">
        <v>518</v>
      </c>
      <c r="D241" s="305" t="s">
        <v>510</v>
      </c>
      <c r="E241" s="302" t="s">
        <v>108</v>
      </c>
      <c r="F241" s="303" t="s">
        <v>511</v>
      </c>
      <c r="G241" s="302" t="s">
        <v>109</v>
      </c>
      <c r="H241" s="302">
        <v>1</v>
      </c>
      <c r="I241" s="302" t="s">
        <v>110</v>
      </c>
      <c r="J241" s="302"/>
      <c r="K241" s="302"/>
      <c r="L241" s="302" t="s">
        <v>112</v>
      </c>
      <c r="M241" s="302"/>
    </row>
    <row r="242" spans="3:13" x14ac:dyDescent="0.25">
      <c r="C242" s="302" t="s">
        <v>518</v>
      </c>
      <c r="D242" s="305" t="s">
        <v>512</v>
      </c>
      <c r="E242" s="302" t="s">
        <v>108</v>
      </c>
      <c r="F242" s="303" t="s">
        <v>513</v>
      </c>
      <c r="G242" s="302" t="s">
        <v>109</v>
      </c>
      <c r="H242" s="302">
        <v>1</v>
      </c>
      <c r="I242" s="302" t="s">
        <v>110</v>
      </c>
      <c r="J242" s="302"/>
      <c r="K242" s="302"/>
      <c r="L242" s="302" t="s">
        <v>112</v>
      </c>
      <c r="M242" s="302"/>
    </row>
    <row r="243" spans="3:13" x14ac:dyDescent="0.25">
      <c r="C243" s="302" t="s">
        <v>518</v>
      </c>
      <c r="D243" s="305" t="s">
        <v>512</v>
      </c>
      <c r="E243" s="302" t="s">
        <v>108</v>
      </c>
      <c r="F243" s="303" t="s">
        <v>514</v>
      </c>
      <c r="G243" s="302" t="s">
        <v>109</v>
      </c>
      <c r="H243" s="302">
        <v>1</v>
      </c>
      <c r="I243" s="302" t="s">
        <v>110</v>
      </c>
      <c r="J243" s="302">
        <v>12</v>
      </c>
      <c r="K243" s="302" t="s">
        <v>515</v>
      </c>
      <c r="L243" s="302" t="s">
        <v>112</v>
      </c>
      <c r="M243" s="302" t="s">
        <v>236</v>
      </c>
    </row>
    <row r="244" spans="3:13" x14ac:dyDescent="0.25">
      <c r="C244" s="302"/>
      <c r="D244" s="302"/>
      <c r="E244" s="302"/>
      <c r="F244" s="303"/>
      <c r="G244" s="302"/>
      <c r="H244" s="302"/>
      <c r="I244" s="302"/>
      <c r="J244" s="302"/>
      <c r="K244" s="302"/>
      <c r="L244" s="302"/>
      <c r="M244" s="302"/>
    </row>
    <row r="245" spans="3:13" x14ac:dyDescent="0.25">
      <c r="C245" s="302"/>
      <c r="D245" s="302"/>
      <c r="E245" s="302"/>
      <c r="F245" s="303"/>
      <c r="G245" s="302"/>
      <c r="H245" s="302"/>
      <c r="I245" s="302"/>
      <c r="J245" s="302"/>
      <c r="K245" s="302"/>
      <c r="L245" s="302"/>
      <c r="M245" s="302"/>
    </row>
    <row r="246" spans="3:13" x14ac:dyDescent="0.25">
      <c r="C246" s="302"/>
      <c r="D246" s="302"/>
      <c r="E246" s="302"/>
      <c r="F246" s="303"/>
      <c r="G246" s="302"/>
      <c r="H246" s="302"/>
      <c r="I246" s="302"/>
      <c r="J246" s="302"/>
      <c r="K246" s="302"/>
      <c r="L246" s="302"/>
      <c r="M246" s="302"/>
    </row>
    <row r="247" spans="3:13" x14ac:dyDescent="0.25">
      <c r="C247" s="302" t="s">
        <v>526</v>
      </c>
      <c r="D247" s="302" t="s">
        <v>527</v>
      </c>
      <c r="E247" s="302" t="s">
        <v>108</v>
      </c>
      <c r="F247" s="303"/>
      <c r="G247" s="302" t="s">
        <v>528</v>
      </c>
      <c r="H247" s="302">
        <v>1</v>
      </c>
      <c r="I247" s="302" t="s">
        <v>110</v>
      </c>
      <c r="J247" s="302">
        <v>12</v>
      </c>
      <c r="K247" s="302" t="s">
        <v>515</v>
      </c>
      <c r="L247" s="302" t="s">
        <v>112</v>
      </c>
      <c r="M247" s="302" t="s">
        <v>236</v>
      </c>
    </row>
    <row r="248" spans="3:13" x14ac:dyDescent="0.25">
      <c r="C248" s="302" t="s">
        <v>526</v>
      </c>
      <c r="D248" s="302" t="s">
        <v>529</v>
      </c>
      <c r="E248" s="302" t="s">
        <v>108</v>
      </c>
      <c r="F248" s="303" t="s">
        <v>530</v>
      </c>
      <c r="G248" s="302" t="s">
        <v>528</v>
      </c>
      <c r="H248" s="302">
        <v>1</v>
      </c>
      <c r="I248" s="302" t="s">
        <v>110</v>
      </c>
      <c r="J248" s="302">
        <v>12</v>
      </c>
      <c r="K248" s="302" t="s">
        <v>515</v>
      </c>
      <c r="L248" s="302" t="s">
        <v>112</v>
      </c>
      <c r="M248" s="302" t="s">
        <v>236</v>
      </c>
    </row>
    <row r="249" spans="3:13" x14ac:dyDescent="0.25">
      <c r="C249" s="302" t="s">
        <v>526</v>
      </c>
      <c r="D249" s="302" t="s">
        <v>531</v>
      </c>
      <c r="E249" s="302" t="s">
        <v>108</v>
      </c>
      <c r="F249" s="303" t="s">
        <v>532</v>
      </c>
      <c r="G249" s="302" t="s">
        <v>528</v>
      </c>
      <c r="H249" s="302">
        <v>1</v>
      </c>
      <c r="I249" s="302" t="s">
        <v>110</v>
      </c>
      <c r="J249" s="302">
        <v>12</v>
      </c>
      <c r="K249" s="302" t="s">
        <v>515</v>
      </c>
      <c r="L249" s="302" t="s">
        <v>112</v>
      </c>
      <c r="M249" s="302" t="s">
        <v>236</v>
      </c>
    </row>
    <row r="250" spans="3:13" x14ac:dyDescent="0.25">
      <c r="C250" s="302" t="s">
        <v>526</v>
      </c>
      <c r="D250" s="302" t="s">
        <v>533</v>
      </c>
      <c r="E250" s="302" t="s">
        <v>108</v>
      </c>
      <c r="F250" s="303" t="s">
        <v>534</v>
      </c>
      <c r="G250" s="302" t="s">
        <v>528</v>
      </c>
      <c r="H250" s="302">
        <v>1</v>
      </c>
      <c r="I250" s="302" t="s">
        <v>110</v>
      </c>
      <c r="J250" s="302">
        <v>12</v>
      </c>
      <c r="K250" s="302" t="s">
        <v>515</v>
      </c>
      <c r="L250" s="302" t="s">
        <v>112</v>
      </c>
      <c r="M250" s="302" t="s">
        <v>236</v>
      </c>
    </row>
    <row r="251" spans="3:13" x14ac:dyDescent="0.25">
      <c r="C251" s="302" t="s">
        <v>526</v>
      </c>
      <c r="D251" s="302" t="s">
        <v>535</v>
      </c>
      <c r="E251" s="302" t="s">
        <v>108</v>
      </c>
      <c r="F251" s="303" t="s">
        <v>536</v>
      </c>
      <c r="G251" s="302" t="s">
        <v>528</v>
      </c>
      <c r="H251" s="302">
        <v>1</v>
      </c>
      <c r="I251" s="302" t="s">
        <v>110</v>
      </c>
      <c r="J251" s="302">
        <v>12</v>
      </c>
      <c r="K251" s="302" t="s">
        <v>515</v>
      </c>
      <c r="L251" s="302" t="s">
        <v>112</v>
      </c>
      <c r="M251" s="302" t="s">
        <v>236</v>
      </c>
    </row>
    <row r="252" spans="3:13" x14ac:dyDescent="0.25">
      <c r="C252" s="302" t="s">
        <v>526</v>
      </c>
      <c r="D252" s="302" t="s">
        <v>537</v>
      </c>
      <c r="E252" s="302" t="s">
        <v>108</v>
      </c>
      <c r="F252" s="303" t="s">
        <v>538</v>
      </c>
      <c r="G252" s="302" t="s">
        <v>528</v>
      </c>
      <c r="H252" s="302">
        <v>1</v>
      </c>
      <c r="I252" s="302" t="s">
        <v>110</v>
      </c>
      <c r="J252" s="302">
        <v>12</v>
      </c>
      <c r="K252" s="302" t="s">
        <v>515</v>
      </c>
      <c r="L252" s="302" t="s">
        <v>112</v>
      </c>
      <c r="M252" s="302" t="s">
        <v>236</v>
      </c>
    </row>
    <row r="253" spans="3:13" x14ac:dyDescent="0.25">
      <c r="C253" s="302" t="s">
        <v>526</v>
      </c>
      <c r="D253" s="302" t="s">
        <v>539</v>
      </c>
      <c r="E253" s="302" t="s">
        <v>108</v>
      </c>
      <c r="F253" s="303" t="s">
        <v>540</v>
      </c>
      <c r="G253" s="302" t="s">
        <v>528</v>
      </c>
      <c r="H253" s="302">
        <v>1</v>
      </c>
      <c r="I253" s="302" t="s">
        <v>110</v>
      </c>
      <c r="J253" s="302">
        <v>12</v>
      </c>
      <c r="K253" s="302" t="s">
        <v>515</v>
      </c>
      <c r="L253" s="302" t="s">
        <v>112</v>
      </c>
      <c r="M253" s="302" t="s">
        <v>236</v>
      </c>
    </row>
    <row r="254" spans="3:13" x14ac:dyDescent="0.25">
      <c r="C254" s="302" t="s">
        <v>526</v>
      </c>
      <c r="D254" s="302" t="s">
        <v>541</v>
      </c>
      <c r="E254" s="302" t="s">
        <v>108</v>
      </c>
      <c r="F254" s="303" t="s">
        <v>542</v>
      </c>
      <c r="G254" s="302" t="s">
        <v>528</v>
      </c>
      <c r="H254" s="302">
        <v>1</v>
      </c>
      <c r="I254" s="302" t="s">
        <v>110</v>
      </c>
      <c r="J254" s="302">
        <v>12</v>
      </c>
      <c r="K254" s="302" t="s">
        <v>515</v>
      </c>
      <c r="L254" s="302" t="s">
        <v>112</v>
      </c>
      <c r="M254" s="302" t="s">
        <v>236</v>
      </c>
    </row>
    <row r="255" spans="3:13" x14ac:dyDescent="0.25">
      <c r="C255" s="302" t="s">
        <v>526</v>
      </c>
      <c r="D255" s="302" t="s">
        <v>543</v>
      </c>
      <c r="E255" s="302" t="s">
        <v>108</v>
      </c>
      <c r="F255" s="303" t="s">
        <v>544</v>
      </c>
      <c r="G255" s="302" t="s">
        <v>528</v>
      </c>
      <c r="H255" s="302">
        <v>1</v>
      </c>
      <c r="I255" s="302" t="s">
        <v>110</v>
      </c>
      <c r="J255" s="302">
        <v>12</v>
      </c>
      <c r="K255" s="302" t="s">
        <v>515</v>
      </c>
      <c r="L255" s="302" t="s">
        <v>112</v>
      </c>
      <c r="M255" s="302" t="s">
        <v>236</v>
      </c>
    </row>
    <row r="256" spans="3:13" x14ac:dyDescent="0.25">
      <c r="C256" s="302" t="s">
        <v>526</v>
      </c>
      <c r="D256" s="302" t="s">
        <v>545</v>
      </c>
      <c r="E256" s="302" t="s">
        <v>108</v>
      </c>
      <c r="F256" s="303" t="s">
        <v>546</v>
      </c>
      <c r="G256" s="302" t="s">
        <v>528</v>
      </c>
      <c r="H256" s="302">
        <v>1</v>
      </c>
      <c r="I256" s="302" t="s">
        <v>110</v>
      </c>
      <c r="J256" s="302">
        <v>12</v>
      </c>
      <c r="K256" s="302" t="s">
        <v>515</v>
      </c>
      <c r="L256" s="302" t="s">
        <v>112</v>
      </c>
      <c r="M256" s="302" t="s">
        <v>236</v>
      </c>
    </row>
    <row r="257" spans="3:13" x14ac:dyDescent="0.25">
      <c r="C257" s="302" t="s">
        <v>526</v>
      </c>
      <c r="D257" s="302" t="s">
        <v>547</v>
      </c>
      <c r="E257" s="302" t="s">
        <v>108</v>
      </c>
      <c r="F257" s="303" t="s">
        <v>548</v>
      </c>
      <c r="G257" s="302" t="s">
        <v>528</v>
      </c>
      <c r="H257" s="302">
        <v>1</v>
      </c>
      <c r="I257" s="302" t="s">
        <v>110</v>
      </c>
      <c r="J257" s="302">
        <v>12</v>
      </c>
      <c r="K257" s="302" t="s">
        <v>515</v>
      </c>
      <c r="L257" s="302" t="s">
        <v>112</v>
      </c>
      <c r="M257" s="302" t="s">
        <v>236</v>
      </c>
    </row>
    <row r="258" spans="3:13" x14ac:dyDescent="0.25">
      <c r="C258" s="302" t="s">
        <v>526</v>
      </c>
      <c r="D258" s="302" t="s">
        <v>549</v>
      </c>
      <c r="E258" s="302" t="s">
        <v>108</v>
      </c>
      <c r="F258" s="303" t="s">
        <v>550</v>
      </c>
      <c r="G258" s="302" t="s">
        <v>528</v>
      </c>
      <c r="H258" s="302">
        <v>1</v>
      </c>
      <c r="I258" s="302" t="s">
        <v>110</v>
      </c>
      <c r="J258" s="302">
        <v>12</v>
      </c>
      <c r="K258" s="302" t="s">
        <v>515</v>
      </c>
      <c r="L258" s="302" t="s">
        <v>112</v>
      </c>
      <c r="M258" s="302" t="s">
        <v>236</v>
      </c>
    </row>
    <row r="259" spans="3:13" x14ac:dyDescent="0.25">
      <c r="C259" s="302" t="s">
        <v>526</v>
      </c>
      <c r="D259" s="302" t="s">
        <v>551</v>
      </c>
      <c r="E259" s="302" t="s">
        <v>108</v>
      </c>
      <c r="F259" s="303" t="s">
        <v>552</v>
      </c>
      <c r="G259" s="302" t="s">
        <v>528</v>
      </c>
      <c r="H259" s="302">
        <v>1</v>
      </c>
      <c r="I259" s="302" t="s">
        <v>110</v>
      </c>
      <c r="J259" s="302">
        <v>12</v>
      </c>
      <c r="K259" s="302" t="s">
        <v>515</v>
      </c>
      <c r="L259" s="302" t="s">
        <v>112</v>
      </c>
      <c r="M259" s="302" t="s">
        <v>236</v>
      </c>
    </row>
    <row r="260" spans="3:13" x14ac:dyDescent="0.25">
      <c r="C260" s="302" t="s">
        <v>526</v>
      </c>
      <c r="D260" s="302" t="s">
        <v>553</v>
      </c>
      <c r="E260" s="302" t="s">
        <v>108</v>
      </c>
      <c r="F260" s="303" t="s">
        <v>554</v>
      </c>
      <c r="G260" s="302" t="s">
        <v>528</v>
      </c>
      <c r="H260" s="302">
        <v>1</v>
      </c>
      <c r="I260" s="302" t="s">
        <v>110</v>
      </c>
      <c r="J260" s="302">
        <v>12</v>
      </c>
      <c r="K260" s="302" t="s">
        <v>515</v>
      </c>
      <c r="L260" s="302" t="s">
        <v>112</v>
      </c>
      <c r="M260" s="302" t="s">
        <v>236</v>
      </c>
    </row>
    <row r="261" spans="3:13" x14ac:dyDescent="0.25">
      <c r="C261" s="302" t="s">
        <v>526</v>
      </c>
      <c r="D261" s="302" t="s">
        <v>555</v>
      </c>
      <c r="E261" s="302" t="s">
        <v>108</v>
      </c>
      <c r="F261" s="303" t="s">
        <v>556</v>
      </c>
      <c r="G261" s="302" t="s">
        <v>528</v>
      </c>
      <c r="H261" s="302">
        <v>1</v>
      </c>
      <c r="I261" s="302" t="s">
        <v>110</v>
      </c>
      <c r="J261" s="302">
        <v>12</v>
      </c>
      <c r="K261" s="302" t="s">
        <v>515</v>
      </c>
      <c r="L261" s="302" t="s">
        <v>112</v>
      </c>
      <c r="M261" s="302" t="s">
        <v>236</v>
      </c>
    </row>
    <row r="262" spans="3:13" x14ac:dyDescent="0.25">
      <c r="C262" s="302" t="s">
        <v>526</v>
      </c>
      <c r="D262" s="302" t="s">
        <v>557</v>
      </c>
      <c r="E262" s="302" t="s">
        <v>108</v>
      </c>
      <c r="F262" s="303" t="s">
        <v>558</v>
      </c>
      <c r="G262" s="302" t="s">
        <v>528</v>
      </c>
      <c r="H262" s="302">
        <v>1</v>
      </c>
      <c r="I262" s="302" t="s">
        <v>110</v>
      </c>
      <c r="J262" s="302">
        <v>12</v>
      </c>
      <c r="K262" s="302" t="s">
        <v>515</v>
      </c>
      <c r="L262" s="302" t="s">
        <v>112</v>
      </c>
      <c r="M262" s="302" t="s">
        <v>236</v>
      </c>
    </row>
    <row r="263" spans="3:13" x14ac:dyDescent="0.25">
      <c r="C263" s="302" t="s">
        <v>526</v>
      </c>
      <c r="D263" s="302" t="s">
        <v>559</v>
      </c>
      <c r="E263" s="302" t="s">
        <v>108</v>
      </c>
      <c r="F263" s="303" t="s">
        <v>560</v>
      </c>
      <c r="G263" s="302" t="s">
        <v>528</v>
      </c>
      <c r="H263" s="302">
        <v>1</v>
      </c>
      <c r="I263" s="302" t="s">
        <v>110</v>
      </c>
      <c r="J263" s="302">
        <v>12</v>
      </c>
      <c r="K263" s="302" t="s">
        <v>515</v>
      </c>
      <c r="L263" s="302" t="s">
        <v>112</v>
      </c>
      <c r="M263" s="302" t="s">
        <v>236</v>
      </c>
    </row>
    <row r="264" spans="3:13" x14ac:dyDescent="0.25">
      <c r="C264" s="302" t="s">
        <v>526</v>
      </c>
      <c r="D264" s="302" t="s">
        <v>561</v>
      </c>
      <c r="E264" s="302" t="s">
        <v>108</v>
      </c>
      <c r="F264" s="303" t="s">
        <v>562</v>
      </c>
      <c r="G264" s="302" t="s">
        <v>528</v>
      </c>
      <c r="H264" s="302">
        <v>1</v>
      </c>
      <c r="I264" s="302" t="s">
        <v>110</v>
      </c>
      <c r="J264" s="302">
        <v>12</v>
      </c>
      <c r="K264" s="302" t="s">
        <v>515</v>
      </c>
      <c r="L264" s="302" t="s">
        <v>112</v>
      </c>
      <c r="M264" s="302" t="s">
        <v>236</v>
      </c>
    </row>
    <row r="265" spans="3:13" x14ac:dyDescent="0.25">
      <c r="C265" s="302" t="s">
        <v>526</v>
      </c>
      <c r="D265" s="302" t="s">
        <v>563</v>
      </c>
      <c r="E265" s="302" t="s">
        <v>108</v>
      </c>
      <c r="F265" s="303" t="s">
        <v>564</v>
      </c>
      <c r="G265" s="302" t="s">
        <v>528</v>
      </c>
      <c r="H265" s="302">
        <v>1</v>
      </c>
      <c r="I265" s="302" t="s">
        <v>110</v>
      </c>
      <c r="J265" s="302">
        <v>12</v>
      </c>
      <c r="K265" s="302" t="s">
        <v>515</v>
      </c>
      <c r="L265" s="302" t="s">
        <v>112</v>
      </c>
      <c r="M265" s="302" t="s">
        <v>236</v>
      </c>
    </row>
    <row r="266" spans="3:13" x14ac:dyDescent="0.25">
      <c r="C266" s="302" t="s">
        <v>526</v>
      </c>
      <c r="D266" s="302" t="s">
        <v>565</v>
      </c>
      <c r="E266" s="302" t="s">
        <v>108</v>
      </c>
      <c r="F266" s="303" t="s">
        <v>566</v>
      </c>
      <c r="G266" s="302" t="s">
        <v>528</v>
      </c>
      <c r="H266" s="302">
        <v>1</v>
      </c>
      <c r="I266" s="302" t="s">
        <v>110</v>
      </c>
      <c r="J266" s="302">
        <v>12</v>
      </c>
      <c r="K266" s="302" t="s">
        <v>515</v>
      </c>
      <c r="L266" s="302" t="s">
        <v>112</v>
      </c>
      <c r="M266" s="302" t="s">
        <v>236</v>
      </c>
    </row>
    <row r="267" spans="3:13" x14ac:dyDescent="0.25">
      <c r="C267" s="302" t="s">
        <v>526</v>
      </c>
      <c r="D267" s="302" t="s">
        <v>567</v>
      </c>
      <c r="E267" s="302" t="s">
        <v>108</v>
      </c>
      <c r="F267" s="303" t="s">
        <v>568</v>
      </c>
      <c r="G267" s="302" t="s">
        <v>528</v>
      </c>
      <c r="H267" s="302">
        <v>1</v>
      </c>
      <c r="I267" s="302" t="s">
        <v>110</v>
      </c>
      <c r="J267" s="302">
        <v>12</v>
      </c>
      <c r="K267" s="302" t="s">
        <v>515</v>
      </c>
      <c r="L267" s="302" t="s">
        <v>112</v>
      </c>
      <c r="M267" s="302" t="s">
        <v>236</v>
      </c>
    </row>
    <row r="268" spans="3:13" x14ac:dyDescent="0.25">
      <c r="C268" s="302" t="s">
        <v>526</v>
      </c>
      <c r="D268" s="302" t="s">
        <v>569</v>
      </c>
      <c r="E268" s="302" t="s">
        <v>108</v>
      </c>
      <c r="F268" s="303" t="s">
        <v>570</v>
      </c>
      <c r="G268" s="302" t="s">
        <v>528</v>
      </c>
      <c r="H268" s="302">
        <v>1</v>
      </c>
      <c r="I268" s="302" t="s">
        <v>110</v>
      </c>
      <c r="J268" s="302">
        <v>12</v>
      </c>
      <c r="K268" s="302" t="s">
        <v>515</v>
      </c>
      <c r="L268" s="302" t="s">
        <v>112</v>
      </c>
      <c r="M268" s="302" t="s">
        <v>236</v>
      </c>
    </row>
    <row r="269" spans="3:13" x14ac:dyDescent="0.25">
      <c r="C269" s="302" t="s">
        <v>526</v>
      </c>
      <c r="D269" s="302" t="s">
        <v>571</v>
      </c>
      <c r="E269" s="302" t="s">
        <v>108</v>
      </c>
      <c r="F269" s="303" t="s">
        <v>572</v>
      </c>
      <c r="G269" s="302" t="s">
        <v>528</v>
      </c>
      <c r="H269" s="302">
        <v>1</v>
      </c>
      <c r="I269" s="302" t="s">
        <v>110</v>
      </c>
      <c r="J269" s="302">
        <v>12</v>
      </c>
      <c r="K269" s="302" t="s">
        <v>515</v>
      </c>
      <c r="L269" s="302" t="s">
        <v>112</v>
      </c>
      <c r="M269" s="302" t="s">
        <v>236</v>
      </c>
    </row>
    <row r="270" spans="3:13" x14ac:dyDescent="0.25">
      <c r="C270" s="302" t="s">
        <v>526</v>
      </c>
      <c r="D270" s="302" t="s">
        <v>573</v>
      </c>
      <c r="E270" s="302" t="s">
        <v>108</v>
      </c>
      <c r="F270" s="303" t="s">
        <v>574</v>
      </c>
      <c r="G270" s="302" t="s">
        <v>528</v>
      </c>
      <c r="H270" s="302">
        <v>1</v>
      </c>
      <c r="I270" s="302" t="s">
        <v>110</v>
      </c>
      <c r="J270" s="302">
        <v>12</v>
      </c>
      <c r="K270" s="302" t="s">
        <v>515</v>
      </c>
      <c r="L270" s="302" t="s">
        <v>112</v>
      </c>
      <c r="M270" s="302" t="s">
        <v>236</v>
      </c>
    </row>
    <row r="271" spans="3:13" x14ac:dyDescent="0.25">
      <c r="C271" s="302" t="s">
        <v>526</v>
      </c>
      <c r="D271" s="302" t="s">
        <v>575</v>
      </c>
      <c r="E271" s="302" t="s">
        <v>108</v>
      </c>
      <c r="F271" s="303" t="s">
        <v>576</v>
      </c>
      <c r="G271" s="302" t="s">
        <v>528</v>
      </c>
      <c r="H271" s="302">
        <v>1</v>
      </c>
      <c r="I271" s="302" t="s">
        <v>110</v>
      </c>
      <c r="J271" s="302">
        <v>12</v>
      </c>
      <c r="K271" s="302" t="s">
        <v>515</v>
      </c>
      <c r="L271" s="302" t="s">
        <v>112</v>
      </c>
      <c r="M271" s="302" t="s">
        <v>236</v>
      </c>
    </row>
    <row r="272" spans="3:13" x14ac:dyDescent="0.25">
      <c r="C272" s="302" t="s">
        <v>526</v>
      </c>
      <c r="D272" s="302" t="s">
        <v>577</v>
      </c>
      <c r="E272" s="302" t="s">
        <v>108</v>
      </c>
      <c r="F272" s="303" t="s">
        <v>578</v>
      </c>
      <c r="G272" s="302" t="s">
        <v>528</v>
      </c>
      <c r="H272" s="302">
        <v>1</v>
      </c>
      <c r="I272" s="302" t="s">
        <v>110</v>
      </c>
      <c r="J272" s="302">
        <v>12</v>
      </c>
      <c r="K272" s="302" t="s">
        <v>515</v>
      </c>
      <c r="L272" s="302" t="s">
        <v>112</v>
      </c>
      <c r="M272" s="302" t="s">
        <v>236</v>
      </c>
    </row>
    <row r="273" spans="3:13" x14ac:dyDescent="0.25">
      <c r="C273" s="302" t="s">
        <v>526</v>
      </c>
      <c r="D273" s="302" t="s">
        <v>579</v>
      </c>
      <c r="E273" s="302" t="s">
        <v>108</v>
      </c>
      <c r="F273" s="303" t="s">
        <v>580</v>
      </c>
      <c r="G273" s="302" t="s">
        <v>528</v>
      </c>
      <c r="H273" s="302">
        <v>1</v>
      </c>
      <c r="I273" s="302" t="s">
        <v>110</v>
      </c>
      <c r="J273" s="302">
        <v>12</v>
      </c>
      <c r="K273" s="302" t="s">
        <v>515</v>
      </c>
      <c r="L273" s="302" t="s">
        <v>112</v>
      </c>
      <c r="M273" s="302" t="s">
        <v>236</v>
      </c>
    </row>
    <row r="274" spans="3:13" x14ac:dyDescent="0.25">
      <c r="C274" s="302" t="s">
        <v>526</v>
      </c>
      <c r="D274" s="302" t="s">
        <v>581</v>
      </c>
      <c r="E274" s="302" t="s">
        <v>108</v>
      </c>
      <c r="F274" s="303" t="s">
        <v>582</v>
      </c>
      <c r="G274" s="302" t="s">
        <v>528</v>
      </c>
      <c r="H274" s="302">
        <v>1</v>
      </c>
      <c r="I274" s="302" t="s">
        <v>110</v>
      </c>
      <c r="J274" s="302">
        <v>12</v>
      </c>
      <c r="K274" s="302" t="s">
        <v>515</v>
      </c>
      <c r="L274" s="302" t="s">
        <v>112</v>
      </c>
      <c r="M274" s="302" t="s">
        <v>236</v>
      </c>
    </row>
    <row r="275" spans="3:13" x14ac:dyDescent="0.25">
      <c r="C275" s="302" t="s">
        <v>526</v>
      </c>
      <c r="D275" s="302" t="s">
        <v>583</v>
      </c>
      <c r="E275" s="302" t="s">
        <v>108</v>
      </c>
      <c r="F275" s="303" t="s">
        <v>584</v>
      </c>
      <c r="G275" s="302" t="s">
        <v>528</v>
      </c>
      <c r="H275" s="302">
        <v>1</v>
      </c>
      <c r="I275" s="302" t="s">
        <v>110</v>
      </c>
      <c r="J275" s="302">
        <v>12</v>
      </c>
      <c r="K275" s="302" t="s">
        <v>515</v>
      </c>
      <c r="L275" s="302" t="s">
        <v>112</v>
      </c>
      <c r="M275" s="302" t="s">
        <v>236</v>
      </c>
    </row>
    <row r="276" spans="3:13" x14ac:dyDescent="0.25">
      <c r="C276" s="302" t="s">
        <v>526</v>
      </c>
      <c r="D276" s="302" t="s">
        <v>585</v>
      </c>
      <c r="E276" s="302" t="s">
        <v>108</v>
      </c>
      <c r="F276" s="303" t="s">
        <v>586</v>
      </c>
      <c r="G276" s="302" t="s">
        <v>528</v>
      </c>
      <c r="H276" s="302">
        <v>1</v>
      </c>
      <c r="I276" s="302" t="s">
        <v>110</v>
      </c>
      <c r="J276" s="302">
        <v>12</v>
      </c>
      <c r="K276" s="302" t="s">
        <v>515</v>
      </c>
      <c r="L276" s="302" t="s">
        <v>112</v>
      </c>
      <c r="M276" s="302" t="s">
        <v>236</v>
      </c>
    </row>
    <row r="277" spans="3:13" x14ac:dyDescent="0.25">
      <c r="C277" s="302" t="s">
        <v>526</v>
      </c>
      <c r="D277" s="302" t="s">
        <v>587</v>
      </c>
      <c r="E277" s="302" t="s">
        <v>108</v>
      </c>
      <c r="F277" s="303" t="s">
        <v>588</v>
      </c>
      <c r="G277" s="302" t="s">
        <v>528</v>
      </c>
      <c r="H277" s="302">
        <v>1</v>
      </c>
      <c r="I277" s="302" t="s">
        <v>110</v>
      </c>
      <c r="J277" s="302">
        <v>12</v>
      </c>
      <c r="K277" s="302" t="s">
        <v>515</v>
      </c>
      <c r="L277" s="302" t="s">
        <v>112</v>
      </c>
      <c r="M277" s="302" t="s">
        <v>236</v>
      </c>
    </row>
    <row r="278" spans="3:13" x14ac:dyDescent="0.25">
      <c r="C278" s="302" t="s">
        <v>526</v>
      </c>
      <c r="D278" s="302" t="s">
        <v>589</v>
      </c>
      <c r="E278" s="302" t="s">
        <v>108</v>
      </c>
      <c r="F278" s="303" t="s">
        <v>590</v>
      </c>
      <c r="G278" s="302" t="s">
        <v>528</v>
      </c>
      <c r="H278" s="302">
        <v>1</v>
      </c>
      <c r="I278" s="302" t="s">
        <v>110</v>
      </c>
      <c r="J278" s="302">
        <v>12</v>
      </c>
      <c r="K278" s="302" t="s">
        <v>515</v>
      </c>
      <c r="L278" s="302" t="s">
        <v>112</v>
      </c>
      <c r="M278" s="302" t="s">
        <v>236</v>
      </c>
    </row>
    <row r="279" spans="3:13" x14ac:dyDescent="0.25">
      <c r="C279" s="302" t="s">
        <v>526</v>
      </c>
      <c r="D279" s="302" t="s">
        <v>591</v>
      </c>
      <c r="E279" s="302" t="s">
        <v>108</v>
      </c>
      <c r="F279" s="303" t="s">
        <v>592</v>
      </c>
      <c r="G279" s="302" t="s">
        <v>528</v>
      </c>
      <c r="H279" s="302">
        <v>1</v>
      </c>
      <c r="I279" s="302" t="s">
        <v>110</v>
      </c>
      <c r="J279" s="302">
        <v>12</v>
      </c>
      <c r="K279" s="302" t="s">
        <v>515</v>
      </c>
      <c r="L279" s="302" t="s">
        <v>112</v>
      </c>
      <c r="M279" s="302" t="s">
        <v>236</v>
      </c>
    </row>
    <row r="280" spans="3:13" x14ac:dyDescent="0.25">
      <c r="C280" s="302" t="s">
        <v>526</v>
      </c>
      <c r="D280" s="302" t="s">
        <v>593</v>
      </c>
      <c r="E280" s="302" t="s">
        <v>108</v>
      </c>
      <c r="F280" s="303" t="s">
        <v>594</v>
      </c>
      <c r="G280" s="302" t="s">
        <v>528</v>
      </c>
      <c r="H280" s="302">
        <v>1</v>
      </c>
      <c r="I280" s="302" t="s">
        <v>110</v>
      </c>
      <c r="J280" s="302">
        <v>12</v>
      </c>
      <c r="K280" s="302" t="s">
        <v>515</v>
      </c>
      <c r="L280" s="302" t="s">
        <v>112</v>
      </c>
      <c r="M280" s="302" t="s">
        <v>236</v>
      </c>
    </row>
    <row r="281" spans="3:13" x14ac:dyDescent="0.25">
      <c r="C281" s="302" t="s">
        <v>526</v>
      </c>
      <c r="D281" s="302" t="s">
        <v>595</v>
      </c>
      <c r="E281" s="302" t="s">
        <v>108</v>
      </c>
      <c r="F281" s="303" t="s">
        <v>596</v>
      </c>
      <c r="G281" s="302" t="s">
        <v>528</v>
      </c>
      <c r="H281" s="302">
        <v>1</v>
      </c>
      <c r="I281" s="302" t="s">
        <v>110</v>
      </c>
      <c r="J281" s="302">
        <v>12</v>
      </c>
      <c r="K281" s="302" t="s">
        <v>515</v>
      </c>
      <c r="L281" s="302" t="s">
        <v>112</v>
      </c>
      <c r="M281" s="302" t="s">
        <v>236</v>
      </c>
    </row>
    <row r="282" spans="3:13" x14ac:dyDescent="0.25">
      <c r="C282" s="302" t="s">
        <v>526</v>
      </c>
      <c r="D282" s="302" t="s">
        <v>597</v>
      </c>
      <c r="E282" s="302" t="s">
        <v>108</v>
      </c>
      <c r="F282" s="303" t="s">
        <v>598</v>
      </c>
      <c r="G282" s="302" t="s">
        <v>528</v>
      </c>
      <c r="H282" s="302">
        <v>1</v>
      </c>
      <c r="I282" s="302" t="s">
        <v>110</v>
      </c>
      <c r="J282" s="302">
        <v>12</v>
      </c>
      <c r="K282" s="302" t="s">
        <v>515</v>
      </c>
      <c r="L282" s="302" t="s">
        <v>112</v>
      </c>
      <c r="M282" s="302" t="s">
        <v>236</v>
      </c>
    </row>
    <row r="283" spans="3:13" x14ac:dyDescent="0.25">
      <c r="C283" s="302" t="s">
        <v>526</v>
      </c>
      <c r="D283" s="302" t="s">
        <v>599</v>
      </c>
      <c r="E283" s="302" t="s">
        <v>108</v>
      </c>
      <c r="F283" s="303" t="s">
        <v>600</v>
      </c>
      <c r="G283" s="302" t="s">
        <v>528</v>
      </c>
      <c r="H283" s="302">
        <v>1</v>
      </c>
      <c r="I283" s="302" t="s">
        <v>110</v>
      </c>
      <c r="J283" s="302">
        <v>12</v>
      </c>
      <c r="K283" s="302" t="s">
        <v>515</v>
      </c>
      <c r="L283" s="302" t="s">
        <v>112</v>
      </c>
      <c r="M283" s="302" t="s">
        <v>236</v>
      </c>
    </row>
    <row r="284" spans="3:13" x14ac:dyDescent="0.25">
      <c r="C284" s="302" t="s">
        <v>526</v>
      </c>
      <c r="D284" s="302" t="s">
        <v>601</v>
      </c>
      <c r="E284" s="302" t="s">
        <v>108</v>
      </c>
      <c r="F284" s="303" t="s">
        <v>602</v>
      </c>
      <c r="G284" s="302" t="s">
        <v>528</v>
      </c>
      <c r="H284" s="302">
        <v>1</v>
      </c>
      <c r="I284" s="302" t="s">
        <v>110</v>
      </c>
      <c r="J284" s="302">
        <v>12</v>
      </c>
      <c r="K284" s="302" t="s">
        <v>515</v>
      </c>
      <c r="L284" s="302" t="s">
        <v>112</v>
      </c>
      <c r="M284" s="302" t="s">
        <v>236</v>
      </c>
    </row>
    <row r="285" spans="3:13" x14ac:dyDescent="0.25">
      <c r="C285" s="302" t="s">
        <v>526</v>
      </c>
      <c r="D285" s="302" t="s">
        <v>603</v>
      </c>
      <c r="E285" s="302" t="s">
        <v>108</v>
      </c>
      <c r="F285" s="303" t="s">
        <v>604</v>
      </c>
      <c r="G285" s="302" t="s">
        <v>528</v>
      </c>
      <c r="H285" s="302">
        <v>1</v>
      </c>
      <c r="I285" s="302" t="s">
        <v>110</v>
      </c>
      <c r="J285" s="302">
        <v>12</v>
      </c>
      <c r="K285" s="302" t="s">
        <v>515</v>
      </c>
      <c r="L285" s="302" t="s">
        <v>112</v>
      </c>
      <c r="M285" s="302" t="s">
        <v>236</v>
      </c>
    </row>
    <row r="286" spans="3:13" x14ac:dyDescent="0.25">
      <c r="C286" s="302" t="s">
        <v>526</v>
      </c>
      <c r="D286" s="302" t="s">
        <v>605</v>
      </c>
      <c r="E286" s="302" t="s">
        <v>108</v>
      </c>
      <c r="F286" s="303" t="s">
        <v>606</v>
      </c>
      <c r="G286" s="302" t="s">
        <v>528</v>
      </c>
      <c r="H286" s="302">
        <v>1</v>
      </c>
      <c r="I286" s="302" t="s">
        <v>110</v>
      </c>
      <c r="J286" s="302">
        <v>12</v>
      </c>
      <c r="K286" s="302" t="s">
        <v>515</v>
      </c>
      <c r="L286" s="302" t="s">
        <v>112</v>
      </c>
      <c r="M286" s="302" t="s">
        <v>236</v>
      </c>
    </row>
    <row r="287" spans="3:13" x14ac:dyDescent="0.25">
      <c r="C287" s="302" t="s">
        <v>526</v>
      </c>
      <c r="D287" s="302" t="s">
        <v>607</v>
      </c>
      <c r="E287" s="302" t="s">
        <v>108</v>
      </c>
      <c r="F287" s="303" t="s">
        <v>550</v>
      </c>
      <c r="G287" s="302" t="s">
        <v>528</v>
      </c>
      <c r="H287" s="302">
        <v>1</v>
      </c>
      <c r="I287" s="302" t="s">
        <v>110</v>
      </c>
      <c r="J287" s="302">
        <v>12</v>
      </c>
      <c r="K287" s="302" t="s">
        <v>515</v>
      </c>
      <c r="L287" s="302" t="s">
        <v>112</v>
      </c>
      <c r="M287" s="302" t="s">
        <v>236</v>
      </c>
    </row>
    <row r="288" spans="3:13" x14ac:dyDescent="0.25">
      <c r="C288" s="302" t="s">
        <v>526</v>
      </c>
      <c r="D288" s="302" t="s">
        <v>608</v>
      </c>
      <c r="E288" s="302" t="s">
        <v>108</v>
      </c>
      <c r="F288" s="303" t="s">
        <v>609</v>
      </c>
      <c r="G288" s="302" t="s">
        <v>528</v>
      </c>
      <c r="H288" s="302">
        <v>1</v>
      </c>
      <c r="I288" s="302" t="s">
        <v>110</v>
      </c>
      <c r="J288" s="302">
        <v>12</v>
      </c>
      <c r="K288" s="302" t="s">
        <v>515</v>
      </c>
      <c r="L288" s="302" t="s">
        <v>112</v>
      </c>
      <c r="M288" s="302" t="s">
        <v>236</v>
      </c>
    </row>
    <row r="289" spans="3:13" x14ac:dyDescent="0.25">
      <c r="C289" s="302" t="s">
        <v>526</v>
      </c>
      <c r="D289" s="302" t="s">
        <v>610</v>
      </c>
      <c r="E289" s="302" t="s">
        <v>108</v>
      </c>
      <c r="F289" s="303" t="s">
        <v>611</v>
      </c>
      <c r="G289" s="302" t="s">
        <v>528</v>
      </c>
      <c r="H289" s="302">
        <v>1</v>
      </c>
      <c r="I289" s="302" t="s">
        <v>110</v>
      </c>
      <c r="J289" s="302">
        <v>12</v>
      </c>
      <c r="K289" s="302" t="s">
        <v>515</v>
      </c>
      <c r="L289" s="302" t="s">
        <v>112</v>
      </c>
      <c r="M289" s="302" t="s">
        <v>236</v>
      </c>
    </row>
    <row r="290" spans="3:13" x14ac:dyDescent="0.25">
      <c r="C290" s="302" t="s">
        <v>526</v>
      </c>
      <c r="D290" s="302" t="s">
        <v>612</v>
      </c>
      <c r="E290" s="302" t="s">
        <v>108</v>
      </c>
      <c r="F290" s="303" t="s">
        <v>613</v>
      </c>
      <c r="G290" s="302" t="s">
        <v>528</v>
      </c>
      <c r="H290" s="302">
        <v>1</v>
      </c>
      <c r="I290" s="302" t="s">
        <v>110</v>
      </c>
      <c r="J290" s="302">
        <v>12</v>
      </c>
      <c r="K290" s="302" t="s">
        <v>515</v>
      </c>
      <c r="L290" s="302" t="s">
        <v>112</v>
      </c>
      <c r="M290" s="302" t="s">
        <v>236</v>
      </c>
    </row>
    <row r="291" spans="3:13" x14ac:dyDescent="0.25">
      <c r="C291" s="302" t="s">
        <v>526</v>
      </c>
      <c r="D291" s="302" t="s">
        <v>614</v>
      </c>
      <c r="E291" s="302" t="s">
        <v>108</v>
      </c>
      <c r="F291" s="303" t="s">
        <v>615</v>
      </c>
      <c r="G291" s="302" t="s">
        <v>528</v>
      </c>
      <c r="H291" s="302">
        <v>1</v>
      </c>
      <c r="I291" s="302" t="s">
        <v>110</v>
      </c>
      <c r="J291" s="302">
        <v>12</v>
      </c>
      <c r="K291" s="302" t="s">
        <v>515</v>
      </c>
      <c r="L291" s="302" t="s">
        <v>112</v>
      </c>
      <c r="M291" s="302" t="s">
        <v>236</v>
      </c>
    </row>
    <row r="292" spans="3:13" x14ac:dyDescent="0.25">
      <c r="C292" s="302" t="s">
        <v>526</v>
      </c>
      <c r="D292" s="302" t="s">
        <v>616</v>
      </c>
      <c r="E292" s="302" t="s">
        <v>108</v>
      </c>
      <c r="F292" s="303" t="s">
        <v>617</v>
      </c>
      <c r="G292" s="302" t="s">
        <v>528</v>
      </c>
      <c r="H292" s="302">
        <v>1</v>
      </c>
      <c r="I292" s="302" t="s">
        <v>110</v>
      </c>
      <c r="J292" s="302">
        <v>12</v>
      </c>
      <c r="K292" s="302" t="s">
        <v>515</v>
      </c>
      <c r="L292" s="302" t="s">
        <v>112</v>
      </c>
      <c r="M292" s="302" t="s">
        <v>236</v>
      </c>
    </row>
    <row r="293" spans="3:13" x14ac:dyDescent="0.25">
      <c r="C293" s="302" t="s">
        <v>526</v>
      </c>
      <c r="D293" s="302" t="s">
        <v>618</v>
      </c>
      <c r="E293" s="302" t="s">
        <v>108</v>
      </c>
      <c r="F293" s="303" t="s">
        <v>619</v>
      </c>
      <c r="G293" s="302" t="s">
        <v>528</v>
      </c>
      <c r="H293" s="302">
        <v>1</v>
      </c>
      <c r="I293" s="302" t="s">
        <v>110</v>
      </c>
      <c r="J293" s="302">
        <v>12</v>
      </c>
      <c r="K293" s="302" t="s">
        <v>515</v>
      </c>
      <c r="L293" s="302" t="s">
        <v>112</v>
      </c>
      <c r="M293" s="302" t="s">
        <v>236</v>
      </c>
    </row>
    <row r="294" spans="3:13" x14ac:dyDescent="0.25">
      <c r="C294" s="302" t="s">
        <v>526</v>
      </c>
      <c r="D294" s="302" t="s">
        <v>620</v>
      </c>
      <c r="E294" s="302" t="s">
        <v>108</v>
      </c>
      <c r="F294" s="303" t="s">
        <v>621</v>
      </c>
      <c r="G294" s="302" t="s">
        <v>528</v>
      </c>
      <c r="H294" s="302">
        <v>1</v>
      </c>
      <c r="I294" s="302" t="s">
        <v>110</v>
      </c>
      <c r="J294" s="302">
        <v>12</v>
      </c>
      <c r="K294" s="302" t="s">
        <v>515</v>
      </c>
      <c r="L294" s="302" t="s">
        <v>112</v>
      </c>
      <c r="M294" s="302" t="s">
        <v>236</v>
      </c>
    </row>
    <row r="295" spans="3:13" x14ac:dyDescent="0.25">
      <c r="C295" s="302"/>
      <c r="D295" s="302"/>
      <c r="E295" s="302"/>
      <c r="F295" s="303"/>
      <c r="G295" s="302"/>
      <c r="H295" s="302"/>
      <c r="I295" s="302"/>
      <c r="J295" s="302"/>
      <c r="K295" s="302"/>
      <c r="L295" s="302"/>
      <c r="M295" s="302"/>
    </row>
    <row r="296" spans="3:13" x14ac:dyDescent="0.25">
      <c r="C296" s="302"/>
      <c r="D296" s="302"/>
      <c r="E296" s="302"/>
      <c r="F296" s="303"/>
      <c r="G296" s="302"/>
      <c r="H296" s="302"/>
      <c r="I296" s="302"/>
      <c r="J296" s="302"/>
      <c r="K296" s="302"/>
      <c r="L296" s="302"/>
      <c r="M296" s="302"/>
    </row>
    <row r="297" spans="3:13" x14ac:dyDescent="0.25">
      <c r="C297" s="302"/>
      <c r="D297" s="302"/>
      <c r="E297" s="302"/>
      <c r="F297" s="303"/>
      <c r="G297" s="302"/>
      <c r="H297" s="302"/>
      <c r="I297" s="302"/>
      <c r="J297" s="302"/>
      <c r="K297" s="302"/>
      <c r="L297" s="302"/>
      <c r="M297" s="302"/>
    </row>
    <row r="298" spans="3:13" x14ac:dyDescent="0.25">
      <c r="C298" s="302"/>
      <c r="D298" s="302"/>
      <c r="E298" s="302"/>
      <c r="F298" s="303"/>
      <c r="G298" s="302"/>
      <c r="H298" s="302"/>
      <c r="I298" s="302"/>
      <c r="J298" s="302"/>
      <c r="K298" s="302"/>
      <c r="L298" s="302"/>
      <c r="M298" s="302"/>
    </row>
    <row r="299" spans="3:13" x14ac:dyDescent="0.25">
      <c r="C299" s="302" t="s">
        <v>623</v>
      </c>
      <c r="D299" s="302" t="s">
        <v>527</v>
      </c>
      <c r="E299" s="302" t="s">
        <v>108</v>
      </c>
      <c r="F299" s="303"/>
      <c r="G299" s="302" t="s">
        <v>528</v>
      </c>
      <c r="H299" s="302">
        <v>1</v>
      </c>
      <c r="I299" s="302" t="s">
        <v>624</v>
      </c>
      <c r="J299" s="302">
        <v>1</v>
      </c>
      <c r="K299" s="302" t="s">
        <v>624</v>
      </c>
      <c r="L299" s="302" t="s">
        <v>112</v>
      </c>
      <c r="M299" s="302" t="s">
        <v>236</v>
      </c>
    </row>
    <row r="300" spans="3:13" x14ac:dyDescent="0.25">
      <c r="C300" s="302" t="s">
        <v>623</v>
      </c>
      <c r="D300" s="302" t="s">
        <v>625</v>
      </c>
      <c r="E300" s="302" t="s">
        <v>108</v>
      </c>
      <c r="F300" s="303" t="s">
        <v>530</v>
      </c>
      <c r="G300" s="302" t="s">
        <v>528</v>
      </c>
      <c r="H300" s="302">
        <v>1</v>
      </c>
      <c r="I300" s="302" t="s">
        <v>624</v>
      </c>
      <c r="J300" s="302">
        <v>1</v>
      </c>
      <c r="K300" s="302" t="s">
        <v>624</v>
      </c>
      <c r="L300" s="302" t="s">
        <v>112</v>
      </c>
      <c r="M300" s="302" t="s">
        <v>236</v>
      </c>
    </row>
    <row r="301" spans="3:13" x14ac:dyDescent="0.25">
      <c r="C301" s="302" t="s">
        <v>623</v>
      </c>
      <c r="D301" s="302" t="s">
        <v>626</v>
      </c>
      <c r="E301" s="302" t="s">
        <v>108</v>
      </c>
      <c r="F301" s="303" t="s">
        <v>532</v>
      </c>
      <c r="G301" s="302" t="s">
        <v>528</v>
      </c>
      <c r="H301" s="302">
        <v>1</v>
      </c>
      <c r="I301" s="302" t="s">
        <v>624</v>
      </c>
      <c r="J301" s="302">
        <v>1</v>
      </c>
      <c r="K301" s="302" t="s">
        <v>624</v>
      </c>
      <c r="L301" s="302" t="s">
        <v>112</v>
      </c>
      <c r="M301" s="302" t="s">
        <v>236</v>
      </c>
    </row>
    <row r="302" spans="3:13" x14ac:dyDescent="0.25">
      <c r="C302" s="302" t="s">
        <v>623</v>
      </c>
      <c r="D302" s="302" t="s">
        <v>627</v>
      </c>
      <c r="E302" s="302" t="s">
        <v>108</v>
      </c>
      <c r="F302" s="303" t="s">
        <v>534</v>
      </c>
      <c r="G302" s="302" t="s">
        <v>528</v>
      </c>
      <c r="H302" s="302">
        <v>1</v>
      </c>
      <c r="I302" s="302" t="s">
        <v>624</v>
      </c>
      <c r="J302" s="302">
        <v>1</v>
      </c>
      <c r="K302" s="302" t="s">
        <v>624</v>
      </c>
      <c r="L302" s="302" t="s">
        <v>112</v>
      </c>
      <c r="M302" s="302" t="s">
        <v>236</v>
      </c>
    </row>
    <row r="303" spans="3:13" x14ac:dyDescent="0.25">
      <c r="C303" s="302" t="s">
        <v>623</v>
      </c>
      <c r="D303" s="302" t="s">
        <v>628</v>
      </c>
      <c r="E303" s="302" t="s">
        <v>108</v>
      </c>
      <c r="F303" s="303" t="s">
        <v>536</v>
      </c>
      <c r="G303" s="302" t="s">
        <v>528</v>
      </c>
      <c r="H303" s="302">
        <v>1</v>
      </c>
      <c r="I303" s="302" t="s">
        <v>624</v>
      </c>
      <c r="J303" s="302">
        <v>1</v>
      </c>
      <c r="K303" s="302" t="s">
        <v>624</v>
      </c>
      <c r="L303" s="302" t="s">
        <v>112</v>
      </c>
      <c r="M303" s="302" t="s">
        <v>236</v>
      </c>
    </row>
    <row r="304" spans="3:13" x14ac:dyDescent="0.25">
      <c r="C304" s="302" t="s">
        <v>623</v>
      </c>
      <c r="D304" s="302" t="s">
        <v>629</v>
      </c>
      <c r="E304" s="302" t="s">
        <v>108</v>
      </c>
      <c r="F304" s="303" t="s">
        <v>538</v>
      </c>
      <c r="G304" s="302" t="s">
        <v>528</v>
      </c>
      <c r="H304" s="302">
        <v>1</v>
      </c>
      <c r="I304" s="302" t="s">
        <v>624</v>
      </c>
      <c r="J304" s="302">
        <v>1</v>
      </c>
      <c r="K304" s="302" t="s">
        <v>624</v>
      </c>
      <c r="L304" s="302" t="s">
        <v>112</v>
      </c>
      <c r="M304" s="302" t="s">
        <v>236</v>
      </c>
    </row>
    <row r="305" spans="3:13" x14ac:dyDescent="0.25">
      <c r="C305" s="302" t="s">
        <v>623</v>
      </c>
      <c r="D305" s="302" t="s">
        <v>630</v>
      </c>
      <c r="E305" s="302" t="s">
        <v>108</v>
      </c>
      <c r="F305" s="303" t="s">
        <v>540</v>
      </c>
      <c r="G305" s="302" t="s">
        <v>528</v>
      </c>
      <c r="H305" s="302">
        <v>1</v>
      </c>
      <c r="I305" s="302" t="s">
        <v>624</v>
      </c>
      <c r="J305" s="302">
        <v>1</v>
      </c>
      <c r="K305" s="302" t="s">
        <v>624</v>
      </c>
      <c r="L305" s="302" t="s">
        <v>112</v>
      </c>
      <c r="M305" s="302" t="s">
        <v>236</v>
      </c>
    </row>
    <row r="306" spans="3:13" x14ac:dyDescent="0.25">
      <c r="C306" s="302" t="s">
        <v>623</v>
      </c>
      <c r="D306" s="302" t="s">
        <v>631</v>
      </c>
      <c r="E306" s="302" t="s">
        <v>108</v>
      </c>
      <c r="F306" s="303" t="s">
        <v>542</v>
      </c>
      <c r="G306" s="302" t="s">
        <v>528</v>
      </c>
      <c r="H306" s="302">
        <v>1</v>
      </c>
      <c r="I306" s="302" t="s">
        <v>624</v>
      </c>
      <c r="J306" s="302">
        <v>1</v>
      </c>
      <c r="K306" s="302" t="s">
        <v>624</v>
      </c>
      <c r="L306" s="302" t="s">
        <v>112</v>
      </c>
      <c r="M306" s="302" t="s">
        <v>236</v>
      </c>
    </row>
    <row r="307" spans="3:13" x14ac:dyDescent="0.25">
      <c r="C307" s="302" t="s">
        <v>623</v>
      </c>
      <c r="D307" s="302" t="s">
        <v>632</v>
      </c>
      <c r="E307" s="302" t="s">
        <v>108</v>
      </c>
      <c r="F307" s="303" t="s">
        <v>544</v>
      </c>
      <c r="G307" s="302" t="s">
        <v>528</v>
      </c>
      <c r="H307" s="302">
        <v>1</v>
      </c>
      <c r="I307" s="302" t="s">
        <v>624</v>
      </c>
      <c r="J307" s="302">
        <v>1</v>
      </c>
      <c r="K307" s="302" t="s">
        <v>624</v>
      </c>
      <c r="L307" s="302" t="s">
        <v>112</v>
      </c>
      <c r="M307" s="302" t="s">
        <v>236</v>
      </c>
    </row>
    <row r="308" spans="3:13" x14ac:dyDescent="0.25">
      <c r="C308" s="302" t="s">
        <v>623</v>
      </c>
      <c r="D308" s="302" t="s">
        <v>633</v>
      </c>
      <c r="E308" s="302" t="s">
        <v>108</v>
      </c>
      <c r="F308" s="303" t="s">
        <v>546</v>
      </c>
      <c r="G308" s="302" t="s">
        <v>528</v>
      </c>
      <c r="H308" s="302">
        <v>1</v>
      </c>
      <c r="I308" s="302" t="s">
        <v>624</v>
      </c>
      <c r="J308" s="302">
        <v>1</v>
      </c>
      <c r="K308" s="302" t="s">
        <v>624</v>
      </c>
      <c r="L308" s="302" t="s">
        <v>112</v>
      </c>
      <c r="M308" s="302" t="s">
        <v>236</v>
      </c>
    </row>
    <row r="309" spans="3:13" x14ac:dyDescent="0.25">
      <c r="C309" s="302" t="s">
        <v>623</v>
      </c>
      <c r="D309" s="302" t="s">
        <v>634</v>
      </c>
      <c r="E309" s="302" t="s">
        <v>108</v>
      </c>
      <c r="F309" s="303" t="s">
        <v>548</v>
      </c>
      <c r="G309" s="302" t="s">
        <v>528</v>
      </c>
      <c r="H309" s="302">
        <v>1</v>
      </c>
      <c r="I309" s="302" t="s">
        <v>624</v>
      </c>
      <c r="J309" s="302">
        <v>1</v>
      </c>
      <c r="K309" s="302" t="s">
        <v>624</v>
      </c>
      <c r="L309" s="302" t="s">
        <v>112</v>
      </c>
      <c r="M309" s="302" t="s">
        <v>236</v>
      </c>
    </row>
    <row r="310" spans="3:13" x14ac:dyDescent="0.25">
      <c r="C310" s="302" t="s">
        <v>623</v>
      </c>
      <c r="D310" s="302" t="s">
        <v>635</v>
      </c>
      <c r="E310" s="302" t="s">
        <v>108</v>
      </c>
      <c r="F310" s="303" t="s">
        <v>550</v>
      </c>
      <c r="G310" s="302" t="s">
        <v>528</v>
      </c>
      <c r="H310" s="302">
        <v>1</v>
      </c>
      <c r="I310" s="302" t="s">
        <v>624</v>
      </c>
      <c r="J310" s="302">
        <v>1</v>
      </c>
      <c r="K310" s="302" t="s">
        <v>624</v>
      </c>
      <c r="L310" s="302" t="s">
        <v>112</v>
      </c>
      <c r="M310" s="302" t="s">
        <v>236</v>
      </c>
    </row>
    <row r="311" spans="3:13" x14ac:dyDescent="0.25">
      <c r="C311" s="302" t="s">
        <v>623</v>
      </c>
      <c r="D311" s="302" t="s">
        <v>636</v>
      </c>
      <c r="E311" s="302" t="s">
        <v>108</v>
      </c>
      <c r="F311" s="303" t="s">
        <v>552</v>
      </c>
      <c r="G311" s="302" t="s">
        <v>528</v>
      </c>
      <c r="H311" s="302">
        <v>1</v>
      </c>
      <c r="I311" s="302" t="s">
        <v>624</v>
      </c>
      <c r="J311" s="302">
        <v>1</v>
      </c>
      <c r="K311" s="302" t="s">
        <v>624</v>
      </c>
      <c r="L311" s="302" t="s">
        <v>112</v>
      </c>
      <c r="M311" s="302" t="s">
        <v>236</v>
      </c>
    </row>
    <row r="312" spans="3:13" x14ac:dyDescent="0.25">
      <c r="C312" s="302" t="s">
        <v>623</v>
      </c>
      <c r="D312" s="302" t="s">
        <v>637</v>
      </c>
      <c r="E312" s="302" t="s">
        <v>108</v>
      </c>
      <c r="F312" s="303" t="s">
        <v>554</v>
      </c>
      <c r="G312" s="302" t="s">
        <v>528</v>
      </c>
      <c r="H312" s="302">
        <v>1</v>
      </c>
      <c r="I312" s="302" t="s">
        <v>624</v>
      </c>
      <c r="J312" s="302">
        <v>1</v>
      </c>
      <c r="K312" s="302" t="s">
        <v>624</v>
      </c>
      <c r="L312" s="302" t="s">
        <v>112</v>
      </c>
      <c r="M312" s="302" t="s">
        <v>236</v>
      </c>
    </row>
    <row r="313" spans="3:13" x14ac:dyDescent="0.25">
      <c r="C313" s="302" t="s">
        <v>623</v>
      </c>
      <c r="D313" s="302" t="s">
        <v>638</v>
      </c>
      <c r="E313" s="302" t="s">
        <v>108</v>
      </c>
      <c r="F313" s="303" t="s">
        <v>556</v>
      </c>
      <c r="G313" s="302" t="s">
        <v>528</v>
      </c>
      <c r="H313" s="302">
        <v>1</v>
      </c>
      <c r="I313" s="302" t="s">
        <v>624</v>
      </c>
      <c r="J313" s="302">
        <v>1</v>
      </c>
      <c r="K313" s="302" t="s">
        <v>624</v>
      </c>
      <c r="L313" s="302" t="s">
        <v>112</v>
      </c>
      <c r="M313" s="302" t="s">
        <v>236</v>
      </c>
    </row>
    <row r="314" spans="3:13" x14ac:dyDescent="0.25">
      <c r="C314" s="302" t="s">
        <v>623</v>
      </c>
      <c r="D314" s="302" t="s">
        <v>639</v>
      </c>
      <c r="E314" s="302" t="s">
        <v>108</v>
      </c>
      <c r="F314" s="303" t="s">
        <v>558</v>
      </c>
      <c r="G314" s="302" t="s">
        <v>528</v>
      </c>
      <c r="H314" s="302">
        <v>1</v>
      </c>
      <c r="I314" s="302" t="s">
        <v>624</v>
      </c>
      <c r="J314" s="302">
        <v>1</v>
      </c>
      <c r="K314" s="302" t="s">
        <v>624</v>
      </c>
      <c r="L314" s="302" t="s">
        <v>112</v>
      </c>
      <c r="M314" s="302" t="s">
        <v>236</v>
      </c>
    </row>
    <row r="315" spans="3:13" x14ac:dyDescent="0.25">
      <c r="C315" s="302" t="s">
        <v>623</v>
      </c>
      <c r="D315" s="302" t="s">
        <v>640</v>
      </c>
      <c r="E315" s="302" t="s">
        <v>108</v>
      </c>
      <c r="F315" s="303" t="s">
        <v>560</v>
      </c>
      <c r="G315" s="302" t="s">
        <v>528</v>
      </c>
      <c r="H315" s="302">
        <v>1</v>
      </c>
      <c r="I315" s="302" t="s">
        <v>624</v>
      </c>
      <c r="J315" s="302">
        <v>1</v>
      </c>
      <c r="K315" s="302" t="s">
        <v>624</v>
      </c>
      <c r="L315" s="302" t="s">
        <v>112</v>
      </c>
      <c r="M315" s="302" t="s">
        <v>236</v>
      </c>
    </row>
    <row r="316" spans="3:13" x14ac:dyDescent="0.25">
      <c r="C316" s="302" t="s">
        <v>623</v>
      </c>
      <c r="D316" s="302" t="s">
        <v>641</v>
      </c>
      <c r="E316" s="302" t="s">
        <v>108</v>
      </c>
      <c r="F316" s="303" t="s">
        <v>562</v>
      </c>
      <c r="G316" s="302" t="s">
        <v>528</v>
      </c>
      <c r="H316" s="302">
        <v>1</v>
      </c>
      <c r="I316" s="302" t="s">
        <v>624</v>
      </c>
      <c r="J316" s="302">
        <v>1</v>
      </c>
      <c r="K316" s="302" t="s">
        <v>624</v>
      </c>
      <c r="L316" s="302" t="s">
        <v>112</v>
      </c>
      <c r="M316" s="302" t="s">
        <v>236</v>
      </c>
    </row>
    <row r="317" spans="3:13" x14ac:dyDescent="0.25">
      <c r="C317" s="302" t="s">
        <v>623</v>
      </c>
      <c r="D317" s="302" t="s">
        <v>642</v>
      </c>
      <c r="E317" s="302" t="s">
        <v>108</v>
      </c>
      <c r="F317" s="303" t="s">
        <v>564</v>
      </c>
      <c r="G317" s="302" t="s">
        <v>528</v>
      </c>
      <c r="H317" s="302">
        <v>1</v>
      </c>
      <c r="I317" s="302" t="s">
        <v>624</v>
      </c>
      <c r="J317" s="302">
        <v>1</v>
      </c>
      <c r="K317" s="302" t="s">
        <v>624</v>
      </c>
      <c r="L317" s="302" t="s">
        <v>112</v>
      </c>
      <c r="M317" s="302" t="s">
        <v>236</v>
      </c>
    </row>
    <row r="318" spans="3:13" x14ac:dyDescent="0.25">
      <c r="C318" s="302" t="s">
        <v>623</v>
      </c>
      <c r="D318" s="302" t="s">
        <v>643</v>
      </c>
      <c r="E318" s="302" t="s">
        <v>108</v>
      </c>
      <c r="F318" s="303" t="s">
        <v>566</v>
      </c>
      <c r="G318" s="302" t="s">
        <v>528</v>
      </c>
      <c r="H318" s="302">
        <v>1</v>
      </c>
      <c r="I318" s="302" t="s">
        <v>624</v>
      </c>
      <c r="J318" s="302">
        <v>1</v>
      </c>
      <c r="K318" s="302" t="s">
        <v>624</v>
      </c>
      <c r="L318" s="302" t="s">
        <v>112</v>
      </c>
      <c r="M318" s="302" t="s">
        <v>236</v>
      </c>
    </row>
    <row r="319" spans="3:13" x14ac:dyDescent="0.25">
      <c r="C319" s="302" t="s">
        <v>623</v>
      </c>
      <c r="D319" s="302" t="s">
        <v>644</v>
      </c>
      <c r="E319" s="302" t="s">
        <v>108</v>
      </c>
      <c r="F319" s="303" t="s">
        <v>568</v>
      </c>
      <c r="G319" s="302" t="s">
        <v>528</v>
      </c>
      <c r="H319" s="302">
        <v>1</v>
      </c>
      <c r="I319" s="302" t="s">
        <v>624</v>
      </c>
      <c r="J319" s="302">
        <v>1</v>
      </c>
      <c r="K319" s="302" t="s">
        <v>624</v>
      </c>
      <c r="L319" s="302" t="s">
        <v>112</v>
      </c>
      <c r="M319" s="302" t="s">
        <v>236</v>
      </c>
    </row>
    <row r="320" spans="3:13" x14ac:dyDescent="0.25">
      <c r="C320" s="302" t="s">
        <v>623</v>
      </c>
      <c r="D320" s="302" t="s">
        <v>645</v>
      </c>
      <c r="E320" s="302" t="s">
        <v>108</v>
      </c>
      <c r="F320" s="303" t="s">
        <v>570</v>
      </c>
      <c r="G320" s="302" t="s">
        <v>528</v>
      </c>
      <c r="H320" s="302">
        <v>1</v>
      </c>
      <c r="I320" s="302" t="s">
        <v>624</v>
      </c>
      <c r="J320" s="302">
        <v>1</v>
      </c>
      <c r="K320" s="302" t="s">
        <v>624</v>
      </c>
      <c r="L320" s="302" t="s">
        <v>112</v>
      </c>
      <c r="M320" s="302" t="s">
        <v>236</v>
      </c>
    </row>
    <row r="321" spans="3:13" x14ac:dyDescent="0.25">
      <c r="C321" s="302" t="s">
        <v>623</v>
      </c>
      <c r="D321" s="302" t="s">
        <v>646</v>
      </c>
      <c r="E321" s="302" t="s">
        <v>108</v>
      </c>
      <c r="F321" s="303" t="s">
        <v>572</v>
      </c>
      <c r="G321" s="302" t="s">
        <v>528</v>
      </c>
      <c r="H321" s="302">
        <v>1</v>
      </c>
      <c r="I321" s="302" t="s">
        <v>624</v>
      </c>
      <c r="J321" s="302">
        <v>1</v>
      </c>
      <c r="K321" s="302" t="s">
        <v>624</v>
      </c>
      <c r="L321" s="302" t="s">
        <v>112</v>
      </c>
      <c r="M321" s="302" t="s">
        <v>236</v>
      </c>
    </row>
    <row r="322" spans="3:13" x14ac:dyDescent="0.25">
      <c r="C322" s="302" t="s">
        <v>623</v>
      </c>
      <c r="D322" s="302" t="s">
        <v>647</v>
      </c>
      <c r="E322" s="302" t="s">
        <v>108</v>
      </c>
      <c r="F322" s="303" t="s">
        <v>574</v>
      </c>
      <c r="G322" s="302" t="s">
        <v>528</v>
      </c>
      <c r="H322" s="302">
        <v>1</v>
      </c>
      <c r="I322" s="302" t="s">
        <v>624</v>
      </c>
      <c r="J322" s="302">
        <v>1</v>
      </c>
      <c r="K322" s="302" t="s">
        <v>624</v>
      </c>
      <c r="L322" s="302" t="s">
        <v>112</v>
      </c>
      <c r="M322" s="302" t="s">
        <v>236</v>
      </c>
    </row>
    <row r="323" spans="3:13" x14ac:dyDescent="0.25">
      <c r="C323" s="302" t="s">
        <v>623</v>
      </c>
      <c r="D323" s="302" t="s">
        <v>648</v>
      </c>
      <c r="E323" s="302" t="s">
        <v>108</v>
      </c>
      <c r="F323" s="303" t="s">
        <v>576</v>
      </c>
      <c r="G323" s="302" t="s">
        <v>528</v>
      </c>
      <c r="H323" s="302">
        <v>1</v>
      </c>
      <c r="I323" s="302" t="s">
        <v>624</v>
      </c>
      <c r="J323" s="302">
        <v>1</v>
      </c>
      <c r="K323" s="302" t="s">
        <v>624</v>
      </c>
      <c r="L323" s="302" t="s">
        <v>112</v>
      </c>
      <c r="M323" s="302" t="s">
        <v>236</v>
      </c>
    </row>
    <row r="324" spans="3:13" x14ac:dyDescent="0.25">
      <c r="C324" s="302" t="s">
        <v>623</v>
      </c>
      <c r="D324" s="302" t="s">
        <v>649</v>
      </c>
      <c r="E324" s="302" t="s">
        <v>108</v>
      </c>
      <c r="F324" s="303" t="s">
        <v>578</v>
      </c>
      <c r="G324" s="302" t="s">
        <v>528</v>
      </c>
      <c r="H324" s="302">
        <v>1</v>
      </c>
      <c r="I324" s="302" t="s">
        <v>624</v>
      </c>
      <c r="J324" s="302">
        <v>1</v>
      </c>
      <c r="K324" s="302" t="s">
        <v>624</v>
      </c>
      <c r="L324" s="302" t="s">
        <v>112</v>
      </c>
      <c r="M324" s="302" t="s">
        <v>236</v>
      </c>
    </row>
    <row r="325" spans="3:13" x14ac:dyDescent="0.25">
      <c r="C325" s="302" t="s">
        <v>623</v>
      </c>
      <c r="D325" s="302" t="s">
        <v>650</v>
      </c>
      <c r="E325" s="302" t="s">
        <v>108</v>
      </c>
      <c r="F325" s="303" t="s">
        <v>580</v>
      </c>
      <c r="G325" s="302" t="s">
        <v>528</v>
      </c>
      <c r="H325" s="302">
        <v>1</v>
      </c>
      <c r="I325" s="302" t="s">
        <v>624</v>
      </c>
      <c r="J325" s="302">
        <v>1</v>
      </c>
      <c r="K325" s="302" t="s">
        <v>624</v>
      </c>
      <c r="L325" s="302" t="s">
        <v>112</v>
      </c>
      <c r="M325" s="302" t="s">
        <v>236</v>
      </c>
    </row>
    <row r="326" spans="3:13" x14ac:dyDescent="0.25">
      <c r="C326" s="302" t="s">
        <v>623</v>
      </c>
      <c r="D326" s="302" t="s">
        <v>651</v>
      </c>
      <c r="E326" s="302" t="s">
        <v>108</v>
      </c>
      <c r="F326" s="303" t="s">
        <v>582</v>
      </c>
      <c r="G326" s="302" t="s">
        <v>528</v>
      </c>
      <c r="H326" s="302">
        <v>1</v>
      </c>
      <c r="I326" s="302" t="s">
        <v>624</v>
      </c>
      <c r="J326" s="302">
        <v>1</v>
      </c>
      <c r="K326" s="302" t="s">
        <v>624</v>
      </c>
      <c r="L326" s="302" t="s">
        <v>112</v>
      </c>
      <c r="M326" s="302" t="s">
        <v>236</v>
      </c>
    </row>
    <row r="327" spans="3:13" x14ac:dyDescent="0.25">
      <c r="C327" s="302" t="s">
        <v>623</v>
      </c>
      <c r="D327" s="302" t="s">
        <v>652</v>
      </c>
      <c r="E327" s="302" t="s">
        <v>108</v>
      </c>
      <c r="F327" s="303" t="s">
        <v>584</v>
      </c>
      <c r="G327" s="302" t="s">
        <v>528</v>
      </c>
      <c r="H327" s="302">
        <v>1</v>
      </c>
      <c r="I327" s="302" t="s">
        <v>624</v>
      </c>
      <c r="J327" s="302">
        <v>1</v>
      </c>
      <c r="K327" s="302" t="s">
        <v>624</v>
      </c>
      <c r="L327" s="302" t="s">
        <v>112</v>
      </c>
      <c r="M327" s="302" t="s">
        <v>236</v>
      </c>
    </row>
    <row r="328" spans="3:13" x14ac:dyDescent="0.25">
      <c r="C328" s="302" t="s">
        <v>623</v>
      </c>
      <c r="D328" s="302" t="s">
        <v>653</v>
      </c>
      <c r="E328" s="302" t="s">
        <v>108</v>
      </c>
      <c r="F328" s="303" t="s">
        <v>586</v>
      </c>
      <c r="G328" s="302" t="s">
        <v>528</v>
      </c>
      <c r="H328" s="302">
        <v>1</v>
      </c>
      <c r="I328" s="302" t="s">
        <v>624</v>
      </c>
      <c r="J328" s="302">
        <v>1</v>
      </c>
      <c r="K328" s="302" t="s">
        <v>624</v>
      </c>
      <c r="L328" s="302" t="s">
        <v>112</v>
      </c>
      <c r="M328" s="302" t="s">
        <v>236</v>
      </c>
    </row>
    <row r="329" spans="3:13" x14ac:dyDescent="0.25">
      <c r="C329" s="302" t="s">
        <v>623</v>
      </c>
      <c r="D329" s="302" t="s">
        <v>654</v>
      </c>
      <c r="E329" s="302" t="s">
        <v>108</v>
      </c>
      <c r="F329" s="303" t="s">
        <v>588</v>
      </c>
      <c r="G329" s="302" t="s">
        <v>528</v>
      </c>
      <c r="H329" s="302">
        <v>1</v>
      </c>
      <c r="I329" s="302" t="s">
        <v>624</v>
      </c>
      <c r="J329" s="302">
        <v>1</v>
      </c>
      <c r="K329" s="302" t="s">
        <v>624</v>
      </c>
      <c r="L329" s="302" t="s">
        <v>112</v>
      </c>
      <c r="M329" s="302" t="s">
        <v>236</v>
      </c>
    </row>
    <row r="330" spans="3:13" x14ac:dyDescent="0.25">
      <c r="C330" s="302" t="s">
        <v>623</v>
      </c>
      <c r="D330" s="302" t="s">
        <v>655</v>
      </c>
      <c r="E330" s="302" t="s">
        <v>108</v>
      </c>
      <c r="F330" s="303" t="s">
        <v>590</v>
      </c>
      <c r="G330" s="302" t="s">
        <v>528</v>
      </c>
      <c r="H330" s="302">
        <v>1</v>
      </c>
      <c r="I330" s="302" t="s">
        <v>624</v>
      </c>
      <c r="J330" s="302">
        <v>1</v>
      </c>
      <c r="K330" s="302" t="s">
        <v>624</v>
      </c>
      <c r="L330" s="302" t="s">
        <v>112</v>
      </c>
      <c r="M330" s="302" t="s">
        <v>236</v>
      </c>
    </row>
    <row r="331" spans="3:13" x14ac:dyDescent="0.25">
      <c r="C331" s="302" t="s">
        <v>623</v>
      </c>
      <c r="D331" s="302" t="s">
        <v>656</v>
      </c>
      <c r="E331" s="302" t="s">
        <v>108</v>
      </c>
      <c r="F331" s="303" t="s">
        <v>592</v>
      </c>
      <c r="G331" s="302" t="s">
        <v>528</v>
      </c>
      <c r="H331" s="302">
        <v>1</v>
      </c>
      <c r="I331" s="302" t="s">
        <v>624</v>
      </c>
      <c r="J331" s="302">
        <v>1</v>
      </c>
      <c r="K331" s="302" t="s">
        <v>624</v>
      </c>
      <c r="L331" s="302" t="s">
        <v>112</v>
      </c>
      <c r="M331" s="302" t="s">
        <v>236</v>
      </c>
    </row>
    <row r="332" spans="3:13" x14ac:dyDescent="0.25">
      <c r="C332" s="302" t="s">
        <v>623</v>
      </c>
      <c r="D332" s="302" t="s">
        <v>657</v>
      </c>
      <c r="E332" s="302" t="s">
        <v>108</v>
      </c>
      <c r="F332" s="303" t="s">
        <v>594</v>
      </c>
      <c r="G332" s="302" t="s">
        <v>528</v>
      </c>
      <c r="H332" s="302">
        <v>1</v>
      </c>
      <c r="I332" s="302" t="s">
        <v>624</v>
      </c>
      <c r="J332" s="302">
        <v>1</v>
      </c>
      <c r="K332" s="302" t="s">
        <v>624</v>
      </c>
      <c r="L332" s="302" t="s">
        <v>112</v>
      </c>
      <c r="M332" s="302" t="s">
        <v>236</v>
      </c>
    </row>
    <row r="333" spans="3:13" x14ac:dyDescent="0.25">
      <c r="C333" s="302" t="s">
        <v>623</v>
      </c>
      <c r="D333" s="302" t="s">
        <v>658</v>
      </c>
      <c r="E333" s="302" t="s">
        <v>108</v>
      </c>
      <c r="F333" s="303" t="s">
        <v>596</v>
      </c>
      <c r="G333" s="302" t="s">
        <v>528</v>
      </c>
      <c r="H333" s="302">
        <v>1</v>
      </c>
      <c r="I333" s="302" t="s">
        <v>624</v>
      </c>
      <c r="J333" s="302">
        <v>1</v>
      </c>
      <c r="K333" s="302" t="s">
        <v>624</v>
      </c>
      <c r="L333" s="302" t="s">
        <v>112</v>
      </c>
      <c r="M333" s="302" t="s">
        <v>236</v>
      </c>
    </row>
    <row r="334" spans="3:13" x14ac:dyDescent="0.25">
      <c r="C334" s="302" t="s">
        <v>623</v>
      </c>
      <c r="D334" s="302" t="s">
        <v>659</v>
      </c>
      <c r="E334" s="302" t="s">
        <v>108</v>
      </c>
      <c r="F334" s="303" t="s">
        <v>598</v>
      </c>
      <c r="G334" s="302" t="s">
        <v>528</v>
      </c>
      <c r="H334" s="302">
        <v>1</v>
      </c>
      <c r="I334" s="302" t="s">
        <v>624</v>
      </c>
      <c r="J334" s="302">
        <v>1</v>
      </c>
      <c r="K334" s="302" t="s">
        <v>624</v>
      </c>
      <c r="L334" s="302" t="s">
        <v>112</v>
      </c>
      <c r="M334" s="302" t="s">
        <v>236</v>
      </c>
    </row>
    <row r="335" spans="3:13" x14ac:dyDescent="0.25">
      <c r="C335" s="302" t="s">
        <v>623</v>
      </c>
      <c r="D335" s="302" t="s">
        <v>660</v>
      </c>
      <c r="E335" s="302" t="s">
        <v>108</v>
      </c>
      <c r="F335" s="303" t="s">
        <v>600</v>
      </c>
      <c r="G335" s="302" t="s">
        <v>528</v>
      </c>
      <c r="H335" s="302">
        <v>1</v>
      </c>
      <c r="I335" s="302" t="s">
        <v>624</v>
      </c>
      <c r="J335" s="302">
        <v>1</v>
      </c>
      <c r="K335" s="302" t="s">
        <v>624</v>
      </c>
      <c r="L335" s="302" t="s">
        <v>112</v>
      </c>
      <c r="M335" s="302" t="s">
        <v>236</v>
      </c>
    </row>
    <row r="336" spans="3:13" x14ac:dyDescent="0.25">
      <c r="C336" s="302" t="s">
        <v>623</v>
      </c>
      <c r="D336" s="302" t="s">
        <v>661</v>
      </c>
      <c r="E336" s="302" t="s">
        <v>108</v>
      </c>
      <c r="F336" s="303" t="s">
        <v>602</v>
      </c>
      <c r="G336" s="302" t="s">
        <v>528</v>
      </c>
      <c r="H336" s="302">
        <v>1</v>
      </c>
      <c r="I336" s="302" t="s">
        <v>624</v>
      </c>
      <c r="J336" s="302">
        <v>1</v>
      </c>
      <c r="K336" s="302" t="s">
        <v>624</v>
      </c>
      <c r="L336" s="302" t="s">
        <v>112</v>
      </c>
      <c r="M336" s="302" t="s">
        <v>236</v>
      </c>
    </row>
    <row r="337" spans="3:13" x14ac:dyDescent="0.25">
      <c r="C337" s="302" t="s">
        <v>623</v>
      </c>
      <c r="D337" s="302" t="s">
        <v>662</v>
      </c>
      <c r="E337" s="302" t="s">
        <v>108</v>
      </c>
      <c r="F337" s="303" t="s">
        <v>604</v>
      </c>
      <c r="G337" s="302" t="s">
        <v>528</v>
      </c>
      <c r="H337" s="302">
        <v>1</v>
      </c>
      <c r="I337" s="302" t="s">
        <v>624</v>
      </c>
      <c r="J337" s="302">
        <v>1</v>
      </c>
      <c r="K337" s="302" t="s">
        <v>624</v>
      </c>
      <c r="L337" s="302" t="s">
        <v>112</v>
      </c>
      <c r="M337" s="302" t="s">
        <v>236</v>
      </c>
    </row>
    <row r="338" spans="3:13" x14ac:dyDescent="0.25">
      <c r="C338" s="302" t="s">
        <v>623</v>
      </c>
      <c r="D338" s="302" t="s">
        <v>663</v>
      </c>
      <c r="E338" s="302" t="s">
        <v>108</v>
      </c>
      <c r="F338" s="303" t="s">
        <v>606</v>
      </c>
      <c r="G338" s="302" t="s">
        <v>528</v>
      </c>
      <c r="H338" s="302">
        <v>1</v>
      </c>
      <c r="I338" s="302" t="s">
        <v>624</v>
      </c>
      <c r="J338" s="302">
        <v>1</v>
      </c>
      <c r="K338" s="302" t="s">
        <v>624</v>
      </c>
      <c r="L338" s="302" t="s">
        <v>112</v>
      </c>
      <c r="M338" s="302" t="s">
        <v>236</v>
      </c>
    </row>
    <row r="339" spans="3:13" x14ac:dyDescent="0.25">
      <c r="C339" s="302" t="s">
        <v>623</v>
      </c>
      <c r="D339" s="302" t="s">
        <v>664</v>
      </c>
      <c r="E339" s="302" t="s">
        <v>108</v>
      </c>
      <c r="F339" s="303" t="s">
        <v>550</v>
      </c>
      <c r="G339" s="302" t="s">
        <v>528</v>
      </c>
      <c r="H339" s="302">
        <v>1</v>
      </c>
      <c r="I339" s="302" t="s">
        <v>624</v>
      </c>
      <c r="J339" s="302">
        <v>1</v>
      </c>
      <c r="K339" s="302" t="s">
        <v>624</v>
      </c>
      <c r="L339" s="302" t="s">
        <v>112</v>
      </c>
      <c r="M339" s="302" t="s">
        <v>236</v>
      </c>
    </row>
    <row r="340" spans="3:13" x14ac:dyDescent="0.25">
      <c r="C340" s="302" t="s">
        <v>623</v>
      </c>
      <c r="D340" s="302" t="s">
        <v>665</v>
      </c>
      <c r="E340" s="302" t="s">
        <v>108</v>
      </c>
      <c r="F340" s="303" t="s">
        <v>609</v>
      </c>
      <c r="G340" s="302" t="s">
        <v>528</v>
      </c>
      <c r="H340" s="302">
        <v>1</v>
      </c>
      <c r="I340" s="302" t="s">
        <v>624</v>
      </c>
      <c r="J340" s="302">
        <v>1</v>
      </c>
      <c r="K340" s="302" t="s">
        <v>624</v>
      </c>
      <c r="L340" s="302" t="s">
        <v>112</v>
      </c>
      <c r="M340" s="302" t="s">
        <v>236</v>
      </c>
    </row>
    <row r="341" spans="3:13" x14ac:dyDescent="0.25">
      <c r="C341" s="302" t="s">
        <v>623</v>
      </c>
      <c r="D341" s="302" t="s">
        <v>666</v>
      </c>
      <c r="E341" s="302" t="s">
        <v>108</v>
      </c>
      <c r="F341" s="303" t="s">
        <v>611</v>
      </c>
      <c r="G341" s="302" t="s">
        <v>528</v>
      </c>
      <c r="H341" s="302">
        <v>1</v>
      </c>
      <c r="I341" s="302" t="s">
        <v>624</v>
      </c>
      <c r="J341" s="302">
        <v>1</v>
      </c>
      <c r="K341" s="302" t="s">
        <v>624</v>
      </c>
      <c r="L341" s="302" t="s">
        <v>112</v>
      </c>
      <c r="M341" s="302" t="s">
        <v>236</v>
      </c>
    </row>
    <row r="342" spans="3:13" x14ac:dyDescent="0.25">
      <c r="C342" s="302" t="s">
        <v>623</v>
      </c>
      <c r="D342" s="302" t="s">
        <v>667</v>
      </c>
      <c r="E342" s="302" t="s">
        <v>108</v>
      </c>
      <c r="F342" s="303" t="s">
        <v>613</v>
      </c>
      <c r="G342" s="302" t="s">
        <v>528</v>
      </c>
      <c r="H342" s="302">
        <v>1</v>
      </c>
      <c r="I342" s="302" t="s">
        <v>624</v>
      </c>
      <c r="J342" s="302">
        <v>1</v>
      </c>
      <c r="K342" s="302" t="s">
        <v>624</v>
      </c>
      <c r="L342" s="302" t="s">
        <v>112</v>
      </c>
      <c r="M342" s="302" t="s">
        <v>236</v>
      </c>
    </row>
    <row r="343" spans="3:13" x14ac:dyDescent="0.25">
      <c r="C343" s="302" t="s">
        <v>623</v>
      </c>
      <c r="D343" s="302" t="s">
        <v>668</v>
      </c>
      <c r="E343" s="302" t="s">
        <v>108</v>
      </c>
      <c r="F343" s="303" t="s">
        <v>615</v>
      </c>
      <c r="G343" s="302" t="s">
        <v>528</v>
      </c>
      <c r="H343" s="302">
        <v>1</v>
      </c>
      <c r="I343" s="302" t="s">
        <v>624</v>
      </c>
      <c r="J343" s="302">
        <v>1</v>
      </c>
      <c r="K343" s="302" t="s">
        <v>624</v>
      </c>
      <c r="L343" s="302" t="s">
        <v>112</v>
      </c>
      <c r="M343" s="302" t="s">
        <v>236</v>
      </c>
    </row>
    <row r="344" spans="3:13" x14ac:dyDescent="0.25">
      <c r="C344" s="302" t="s">
        <v>623</v>
      </c>
      <c r="D344" s="302" t="s">
        <v>669</v>
      </c>
      <c r="E344" s="302" t="s">
        <v>108</v>
      </c>
      <c r="F344" s="303" t="s">
        <v>617</v>
      </c>
      <c r="G344" s="302" t="s">
        <v>528</v>
      </c>
      <c r="H344" s="302">
        <v>1</v>
      </c>
      <c r="I344" s="302" t="s">
        <v>624</v>
      </c>
      <c r="J344" s="302">
        <v>1</v>
      </c>
      <c r="K344" s="302" t="s">
        <v>624</v>
      </c>
      <c r="L344" s="302" t="s">
        <v>112</v>
      </c>
      <c r="M344" s="302" t="s">
        <v>236</v>
      </c>
    </row>
    <row r="345" spans="3:13" x14ac:dyDescent="0.25">
      <c r="C345" s="302" t="s">
        <v>623</v>
      </c>
      <c r="D345" s="302" t="s">
        <v>670</v>
      </c>
      <c r="E345" s="302" t="s">
        <v>108</v>
      </c>
      <c r="F345" s="303" t="s">
        <v>619</v>
      </c>
      <c r="G345" s="302" t="s">
        <v>528</v>
      </c>
      <c r="H345" s="302">
        <v>1</v>
      </c>
      <c r="I345" s="302" t="s">
        <v>624</v>
      </c>
      <c r="J345" s="302">
        <v>1</v>
      </c>
      <c r="K345" s="302" t="s">
        <v>624</v>
      </c>
      <c r="L345" s="302" t="s">
        <v>112</v>
      </c>
      <c r="M345" s="302" t="s">
        <v>236</v>
      </c>
    </row>
    <row r="346" spans="3:13" x14ac:dyDescent="0.25">
      <c r="C346" s="302" t="s">
        <v>623</v>
      </c>
      <c r="D346" s="302" t="s">
        <v>671</v>
      </c>
      <c r="E346" s="302" t="s">
        <v>108</v>
      </c>
      <c r="F346" s="303" t="s">
        <v>621</v>
      </c>
      <c r="G346" s="302" t="s">
        <v>528</v>
      </c>
      <c r="H346" s="302">
        <v>1</v>
      </c>
      <c r="I346" s="302" t="s">
        <v>624</v>
      </c>
      <c r="J346" s="302">
        <v>1</v>
      </c>
      <c r="K346" s="302" t="s">
        <v>624</v>
      </c>
      <c r="L346" s="302" t="s">
        <v>112</v>
      </c>
      <c r="M346" s="302" t="s">
        <v>236</v>
      </c>
    </row>
    <row r="347" spans="3:13" x14ac:dyDescent="0.25">
      <c r="C347" s="302"/>
      <c r="D347" s="302"/>
      <c r="E347" s="302"/>
      <c r="F347" s="303"/>
      <c r="G347" s="302"/>
      <c r="H347" s="302"/>
      <c r="I347" s="302"/>
      <c r="J347" s="302"/>
      <c r="K347" s="302"/>
      <c r="L347" s="302"/>
      <c r="M347" s="302"/>
    </row>
    <row r="348" spans="3:13" x14ac:dyDescent="0.25">
      <c r="C348" s="302"/>
      <c r="D348" s="302"/>
      <c r="E348" s="302"/>
      <c r="F348" s="303"/>
      <c r="G348" s="302"/>
      <c r="H348" s="302"/>
      <c r="I348" s="302"/>
      <c r="J348" s="302"/>
      <c r="K348" s="302"/>
      <c r="L348" s="302"/>
      <c r="M348" s="302"/>
    </row>
    <row r="349" spans="3:13" x14ac:dyDescent="0.25">
      <c r="C349" s="302"/>
      <c r="D349" s="302"/>
      <c r="E349" s="302"/>
      <c r="F349" s="303"/>
      <c r="G349" s="302"/>
      <c r="H349" s="302"/>
      <c r="I349" s="302"/>
      <c r="J349" s="302"/>
      <c r="K349" s="302"/>
      <c r="L349" s="302"/>
      <c r="M349" s="302"/>
    </row>
    <row r="350" spans="3:13" x14ac:dyDescent="0.25">
      <c r="C350" s="302"/>
      <c r="D350" s="302"/>
      <c r="E350" s="302"/>
      <c r="F350" s="303"/>
      <c r="G350" s="302"/>
      <c r="H350" s="302"/>
      <c r="I350" s="302"/>
      <c r="J350" s="302"/>
      <c r="K350" s="302"/>
      <c r="L350" s="302"/>
      <c r="M350" s="302"/>
    </row>
    <row r="351" spans="3:13" x14ac:dyDescent="0.25">
      <c r="C351" s="302"/>
      <c r="D351" s="302"/>
      <c r="E351" s="302"/>
      <c r="F351" s="303"/>
      <c r="G351" s="302"/>
      <c r="H351" s="302"/>
      <c r="I351" s="302"/>
      <c r="J351" s="302"/>
      <c r="K351" s="302"/>
      <c r="L351" s="302"/>
      <c r="M351" s="302"/>
    </row>
    <row r="352" spans="3:13" x14ac:dyDescent="0.25">
      <c r="C352" s="302"/>
      <c r="D352" s="302"/>
      <c r="E352" s="302"/>
      <c r="F352" s="303"/>
      <c r="G352" s="302"/>
      <c r="H352" s="302"/>
      <c r="I352" s="302"/>
      <c r="J352" s="302"/>
      <c r="K352" s="302"/>
      <c r="L352" s="302"/>
      <c r="M352" s="302"/>
    </row>
    <row r="353" spans="3:13" x14ac:dyDescent="0.25">
      <c r="C353" s="302"/>
      <c r="D353" s="302"/>
      <c r="E353" s="302"/>
      <c r="F353" s="303"/>
      <c r="G353" s="302"/>
      <c r="H353" s="302"/>
      <c r="I353" s="302"/>
      <c r="J353" s="302"/>
      <c r="K353" s="302"/>
      <c r="L353" s="302"/>
      <c r="M353" s="302"/>
    </row>
    <row r="354" spans="3:13" x14ac:dyDescent="0.25">
      <c r="C354" s="302"/>
      <c r="D354" s="302"/>
      <c r="E354" s="302"/>
      <c r="F354" s="303"/>
      <c r="G354" s="302"/>
      <c r="H354" s="302"/>
      <c r="I354" s="302"/>
      <c r="J354" s="302"/>
      <c r="K354" s="302"/>
      <c r="L354" s="302"/>
      <c r="M354" s="302"/>
    </row>
    <row r="355" spans="3:13" x14ac:dyDescent="0.25">
      <c r="C355" s="302"/>
      <c r="D355" s="302"/>
      <c r="E355" s="302"/>
      <c r="F355" s="303"/>
      <c r="G355" s="302"/>
      <c r="H355" s="302"/>
      <c r="I355" s="302"/>
      <c r="J355" s="302"/>
      <c r="K355" s="302"/>
      <c r="L355" s="302"/>
      <c r="M355" s="302"/>
    </row>
    <row r="356" spans="3:13" x14ac:dyDescent="0.25">
      <c r="C356" s="302"/>
      <c r="D356" s="302"/>
      <c r="E356" s="302"/>
      <c r="F356" s="303"/>
      <c r="G356" s="302"/>
      <c r="H356" s="302"/>
      <c r="I356" s="302"/>
      <c r="J356" s="302"/>
      <c r="K356" s="302"/>
      <c r="L356" s="302"/>
      <c r="M356" s="302"/>
    </row>
    <row r="357" spans="3:13" x14ac:dyDescent="0.25">
      <c r="C357" s="302"/>
      <c r="D357" s="302"/>
      <c r="E357" s="302"/>
      <c r="F357" s="303"/>
      <c r="G357" s="302"/>
      <c r="H357" s="302"/>
      <c r="I357" s="302"/>
      <c r="J357" s="302"/>
      <c r="K357" s="302"/>
      <c r="L357" s="302"/>
      <c r="M357" s="302"/>
    </row>
    <row r="358" spans="3:13" x14ac:dyDescent="0.25">
      <c r="C358" s="302"/>
      <c r="D358" s="302"/>
      <c r="E358" s="302"/>
      <c r="F358" s="303"/>
      <c r="G358" s="302"/>
      <c r="H358" s="302"/>
      <c r="I358" s="302"/>
      <c r="J358" s="302"/>
      <c r="K358" s="302"/>
      <c r="L358" s="302"/>
      <c r="M358" s="302"/>
    </row>
    <row r="359" spans="3:13" x14ac:dyDescent="0.25">
      <c r="C359" s="302"/>
      <c r="D359" s="302"/>
      <c r="E359" s="302"/>
      <c r="F359" s="303"/>
      <c r="G359" s="302"/>
      <c r="H359" s="302"/>
      <c r="I359" s="302"/>
      <c r="J359" s="302"/>
      <c r="K359" s="302"/>
      <c r="L359" s="302"/>
      <c r="M359" s="302"/>
    </row>
    <row r="360" spans="3:13" x14ac:dyDescent="0.25">
      <c r="C360" s="302"/>
      <c r="D360" s="302"/>
      <c r="E360" s="302"/>
      <c r="F360" s="303"/>
      <c r="G360" s="302"/>
      <c r="H360" s="302"/>
      <c r="I360" s="302"/>
      <c r="J360" s="302"/>
      <c r="K360" s="302"/>
      <c r="L360" s="302"/>
      <c r="M360" s="302"/>
    </row>
    <row r="361" spans="3:13" x14ac:dyDescent="0.25">
      <c r="C361" s="302"/>
      <c r="D361" s="302"/>
      <c r="E361" s="302"/>
      <c r="F361" s="303"/>
      <c r="G361" s="302"/>
      <c r="H361" s="302"/>
      <c r="I361" s="302"/>
      <c r="J361" s="302"/>
      <c r="K361" s="302"/>
      <c r="L361" s="302"/>
      <c r="M361" s="302"/>
    </row>
    <row r="362" spans="3:13" x14ac:dyDescent="0.25">
      <c r="C362" s="302"/>
      <c r="D362" s="302"/>
      <c r="E362" s="302"/>
      <c r="F362" s="303"/>
      <c r="G362" s="302"/>
      <c r="H362" s="302"/>
      <c r="I362" s="302"/>
      <c r="J362" s="302"/>
      <c r="K362" s="302"/>
      <c r="L362" s="302"/>
      <c r="M362" s="302"/>
    </row>
    <row r="363" spans="3:13" x14ac:dyDescent="0.25">
      <c r="C363" s="302"/>
      <c r="D363" s="302"/>
      <c r="E363" s="302"/>
      <c r="F363" s="303"/>
      <c r="G363" s="302"/>
      <c r="H363" s="302"/>
      <c r="I363" s="302"/>
      <c r="J363" s="302"/>
      <c r="K363" s="302"/>
      <c r="L363" s="302"/>
      <c r="M363" s="302"/>
    </row>
    <row r="364" spans="3:13" x14ac:dyDescent="0.25">
      <c r="C364" s="302"/>
      <c r="D364" s="302"/>
      <c r="E364" s="302"/>
      <c r="F364" s="303"/>
      <c r="G364" s="302"/>
      <c r="H364" s="302"/>
      <c r="I364" s="302"/>
      <c r="J364" s="302"/>
      <c r="K364" s="302"/>
      <c r="L364" s="302"/>
      <c r="M364" s="302"/>
    </row>
    <row r="365" spans="3:13" x14ac:dyDescent="0.25">
      <c r="C365" s="302"/>
      <c r="D365" s="302"/>
      <c r="E365" s="302"/>
      <c r="F365" s="303"/>
      <c r="G365" s="302"/>
      <c r="H365" s="302"/>
      <c r="I365" s="302"/>
      <c r="J365" s="302"/>
      <c r="K365" s="302"/>
      <c r="L365" s="302"/>
      <c r="M365" s="302"/>
    </row>
    <row r="366" spans="3:13" x14ac:dyDescent="0.25">
      <c r="C366" s="302"/>
      <c r="D366" s="302"/>
      <c r="E366" s="302"/>
      <c r="F366" s="303"/>
      <c r="G366" s="302"/>
      <c r="H366" s="302"/>
      <c r="I366" s="302"/>
      <c r="J366" s="302"/>
      <c r="K366" s="302"/>
      <c r="L366" s="302"/>
      <c r="M366" s="302"/>
    </row>
    <row r="367" spans="3:13" x14ac:dyDescent="0.25">
      <c r="C367" s="302"/>
      <c r="D367" s="302"/>
      <c r="E367" s="302"/>
      <c r="F367" s="303"/>
      <c r="G367" s="302"/>
      <c r="H367" s="302"/>
      <c r="I367" s="302"/>
      <c r="J367" s="302"/>
      <c r="K367" s="302"/>
      <c r="L367" s="302"/>
      <c r="M367" s="302"/>
    </row>
    <row r="368" spans="3:13" x14ac:dyDescent="0.25">
      <c r="C368" s="302"/>
      <c r="D368" s="302"/>
      <c r="E368" s="302"/>
      <c r="F368" s="303"/>
      <c r="G368" s="302"/>
      <c r="H368" s="302"/>
      <c r="I368" s="302"/>
      <c r="J368" s="302"/>
      <c r="K368" s="302"/>
      <c r="L368" s="302"/>
      <c r="M368" s="302"/>
    </row>
    <row r="369" spans="3:13" x14ac:dyDescent="0.25">
      <c r="C369" s="302"/>
      <c r="D369" s="302"/>
      <c r="E369" s="302"/>
      <c r="F369" s="303"/>
      <c r="G369" s="302"/>
      <c r="H369" s="302"/>
      <c r="I369" s="302"/>
      <c r="J369" s="302"/>
      <c r="K369" s="302"/>
      <c r="L369" s="302"/>
      <c r="M369" s="302"/>
    </row>
    <row r="370" spans="3:13" x14ac:dyDescent="0.25">
      <c r="C370" s="302"/>
      <c r="D370" s="302"/>
      <c r="E370" s="302"/>
      <c r="F370" s="303"/>
      <c r="G370" s="302"/>
      <c r="H370" s="302"/>
      <c r="I370" s="302"/>
      <c r="J370" s="302"/>
      <c r="K370" s="302"/>
      <c r="L370" s="302"/>
      <c r="M370" s="302"/>
    </row>
    <row r="371" spans="3:13" x14ac:dyDescent="0.25">
      <c r="C371" s="302"/>
      <c r="D371" s="302"/>
      <c r="E371" s="302"/>
      <c r="F371" s="303"/>
      <c r="G371" s="302"/>
      <c r="H371" s="302"/>
      <c r="I371" s="302"/>
      <c r="J371" s="302"/>
      <c r="K371" s="302"/>
      <c r="L371" s="302"/>
      <c r="M371" s="302"/>
    </row>
    <row r="372" spans="3:13" x14ac:dyDescent="0.25">
      <c r="C372" s="302"/>
      <c r="D372" s="302"/>
      <c r="E372" s="302"/>
      <c r="F372" s="303"/>
      <c r="G372" s="302"/>
      <c r="H372" s="302"/>
      <c r="I372" s="302"/>
      <c r="J372" s="302"/>
      <c r="K372" s="302"/>
      <c r="L372" s="302"/>
      <c r="M372" s="302"/>
    </row>
    <row r="373" spans="3:13" x14ac:dyDescent="0.25">
      <c r="C373" s="302"/>
      <c r="D373" s="302"/>
      <c r="E373" s="302"/>
      <c r="F373" s="303"/>
      <c r="G373" s="302"/>
      <c r="H373" s="302"/>
      <c r="I373" s="302"/>
      <c r="J373" s="302"/>
      <c r="K373" s="302"/>
      <c r="L373" s="302"/>
      <c r="M373" s="302"/>
    </row>
    <row r="374" spans="3:13" x14ac:dyDescent="0.25">
      <c r="C374" s="302"/>
      <c r="D374" s="302"/>
      <c r="E374" s="302"/>
      <c r="F374" s="303"/>
      <c r="G374" s="302"/>
      <c r="H374" s="302"/>
      <c r="I374" s="302"/>
      <c r="J374" s="302"/>
      <c r="K374" s="302"/>
      <c r="L374" s="302"/>
      <c r="M374" s="302"/>
    </row>
    <row r="375" spans="3:13" x14ac:dyDescent="0.25">
      <c r="C375" s="302"/>
      <c r="D375" s="302"/>
      <c r="E375" s="302"/>
      <c r="F375" s="303"/>
      <c r="G375" s="302"/>
      <c r="H375" s="302"/>
      <c r="I375" s="302"/>
      <c r="J375" s="302"/>
      <c r="K375" s="302"/>
      <c r="L375" s="302"/>
      <c r="M375" s="302"/>
    </row>
    <row r="376" spans="3:13" x14ac:dyDescent="0.25">
      <c r="C376" s="302"/>
      <c r="D376" s="302"/>
      <c r="E376" s="302"/>
      <c r="F376" s="303"/>
      <c r="G376" s="302"/>
      <c r="H376" s="302"/>
      <c r="I376" s="302"/>
      <c r="J376" s="302"/>
      <c r="K376" s="302"/>
      <c r="L376" s="302"/>
      <c r="M376" s="302"/>
    </row>
    <row r="377" spans="3:13" x14ac:dyDescent="0.25">
      <c r="C377" s="302"/>
      <c r="D377" s="302"/>
      <c r="E377" s="302"/>
      <c r="F377" s="303"/>
      <c r="G377" s="302"/>
      <c r="H377" s="302"/>
      <c r="I377" s="302"/>
      <c r="J377" s="302"/>
      <c r="K377" s="302"/>
      <c r="L377" s="302"/>
      <c r="M377" s="302"/>
    </row>
    <row r="378" spans="3:13" x14ac:dyDescent="0.25">
      <c r="C378" s="302"/>
      <c r="D378" s="302"/>
      <c r="E378" s="302"/>
      <c r="F378" s="303"/>
      <c r="G378" s="302"/>
      <c r="H378" s="302"/>
      <c r="I378" s="302"/>
      <c r="J378" s="302"/>
      <c r="K378" s="302"/>
      <c r="L378" s="302"/>
      <c r="M378" s="302"/>
    </row>
    <row r="379" spans="3:13" x14ac:dyDescent="0.25">
      <c r="C379" s="302"/>
      <c r="D379" s="302"/>
      <c r="E379" s="302"/>
      <c r="F379" s="303"/>
      <c r="G379" s="302"/>
      <c r="H379" s="302"/>
      <c r="I379" s="302"/>
      <c r="J379" s="302"/>
      <c r="K379" s="302"/>
      <c r="L379" s="302"/>
      <c r="M379" s="302"/>
    </row>
    <row r="380" spans="3:13" x14ac:dyDescent="0.25">
      <c r="C380" s="302"/>
      <c r="D380" s="302"/>
      <c r="E380" s="302"/>
      <c r="F380" s="303"/>
      <c r="G380" s="302"/>
      <c r="H380" s="302"/>
      <c r="I380" s="302"/>
      <c r="J380" s="302"/>
      <c r="K380" s="302"/>
      <c r="L380" s="302"/>
      <c r="M380" s="302"/>
    </row>
    <row r="381" spans="3:13" x14ac:dyDescent="0.25">
      <c r="C381" s="302"/>
      <c r="D381" s="302"/>
      <c r="E381" s="302"/>
      <c r="F381" s="303"/>
      <c r="G381" s="302"/>
      <c r="H381" s="302"/>
      <c r="I381" s="302"/>
      <c r="J381" s="302"/>
      <c r="K381" s="302"/>
      <c r="L381" s="302"/>
      <c r="M381" s="302"/>
    </row>
    <row r="382" spans="3:13" x14ac:dyDescent="0.25">
      <c r="C382" s="302"/>
      <c r="D382" s="302"/>
      <c r="E382" s="302"/>
      <c r="F382" s="303"/>
      <c r="G382" s="302"/>
      <c r="H382" s="302"/>
      <c r="I382" s="302"/>
      <c r="J382" s="302"/>
      <c r="K382" s="302"/>
      <c r="L382" s="302"/>
      <c r="M382" s="302"/>
    </row>
    <row r="383" spans="3:13" x14ac:dyDescent="0.25">
      <c r="C383" s="302"/>
      <c r="D383" s="302"/>
      <c r="E383" s="302"/>
      <c r="F383" s="303"/>
      <c r="G383" s="302"/>
      <c r="H383" s="302"/>
      <c r="I383" s="302"/>
      <c r="J383" s="302"/>
      <c r="K383" s="302"/>
      <c r="L383" s="302"/>
      <c r="M383" s="302"/>
    </row>
    <row r="384" spans="3:13" x14ac:dyDescent="0.25">
      <c r="C384" s="302"/>
      <c r="D384" s="302"/>
      <c r="E384" s="302"/>
      <c r="F384" s="303"/>
      <c r="G384" s="302"/>
      <c r="H384" s="302"/>
      <c r="I384" s="302"/>
      <c r="J384" s="302"/>
      <c r="K384" s="302"/>
      <c r="L384" s="302"/>
      <c r="M384" s="302"/>
    </row>
    <row r="385" spans="3:13" x14ac:dyDescent="0.25">
      <c r="C385" s="302"/>
      <c r="D385" s="302"/>
      <c r="E385" s="302"/>
      <c r="F385" s="303"/>
      <c r="G385" s="302"/>
      <c r="H385" s="302"/>
      <c r="I385" s="302"/>
      <c r="J385" s="302"/>
      <c r="K385" s="302"/>
      <c r="L385" s="302"/>
      <c r="M385" s="302"/>
    </row>
    <row r="386" spans="3:13" x14ac:dyDescent="0.25">
      <c r="C386" s="302"/>
      <c r="D386" s="302"/>
      <c r="E386" s="302"/>
      <c r="F386" s="303"/>
      <c r="G386" s="302"/>
      <c r="H386" s="302"/>
      <c r="I386" s="302"/>
      <c r="J386" s="302"/>
      <c r="K386" s="302"/>
      <c r="L386" s="302"/>
      <c r="M386" s="302"/>
    </row>
    <row r="387" spans="3:13" x14ac:dyDescent="0.25">
      <c r="C387" s="302"/>
      <c r="D387" s="302"/>
      <c r="E387" s="302"/>
      <c r="F387" s="303"/>
      <c r="G387" s="302"/>
      <c r="H387" s="302"/>
      <c r="I387" s="302"/>
      <c r="J387" s="302"/>
      <c r="K387" s="302"/>
      <c r="L387" s="302"/>
      <c r="M387" s="302"/>
    </row>
    <row r="388" spans="3:13" x14ac:dyDescent="0.25">
      <c r="C388" s="302"/>
      <c r="D388" s="302"/>
      <c r="E388" s="302"/>
      <c r="F388" s="303"/>
      <c r="G388" s="302"/>
      <c r="H388" s="302"/>
      <c r="I388" s="302"/>
      <c r="J388" s="302"/>
      <c r="K388" s="302"/>
      <c r="L388" s="302"/>
      <c r="M388" s="302"/>
    </row>
    <row r="389" spans="3:13" x14ac:dyDescent="0.25">
      <c r="C389" s="302"/>
      <c r="D389" s="302"/>
      <c r="E389" s="302"/>
      <c r="F389" s="303"/>
      <c r="G389" s="302"/>
      <c r="H389" s="302"/>
      <c r="I389" s="302"/>
      <c r="J389" s="302"/>
      <c r="K389" s="302"/>
      <c r="L389" s="302"/>
      <c r="M389" s="302"/>
    </row>
    <row r="390" spans="3:13" x14ac:dyDescent="0.25">
      <c r="C390" s="302"/>
      <c r="D390" s="302"/>
      <c r="E390" s="302"/>
      <c r="F390" s="303"/>
      <c r="G390" s="302"/>
      <c r="H390" s="302"/>
      <c r="I390" s="302"/>
      <c r="J390" s="302"/>
      <c r="K390" s="302"/>
      <c r="L390" s="302"/>
      <c r="M390" s="302"/>
    </row>
    <row r="391" spans="3:13" x14ac:dyDescent="0.25">
      <c r="C391" s="302"/>
      <c r="D391" s="302"/>
      <c r="E391" s="302"/>
      <c r="F391" s="303"/>
      <c r="G391" s="302"/>
      <c r="H391" s="302"/>
      <c r="I391" s="302"/>
      <c r="J391" s="302"/>
      <c r="K391" s="302"/>
      <c r="L391" s="302"/>
      <c r="M391" s="302"/>
    </row>
    <row r="392" spans="3:13" x14ac:dyDescent="0.25">
      <c r="C392" s="302"/>
      <c r="D392" s="302"/>
      <c r="E392" s="302"/>
      <c r="F392" s="303"/>
      <c r="G392" s="302"/>
      <c r="H392" s="302"/>
      <c r="I392" s="302"/>
      <c r="J392" s="302"/>
      <c r="K392" s="302"/>
      <c r="L392" s="302"/>
      <c r="M392" s="302"/>
    </row>
    <row r="393" spans="3:13" x14ac:dyDescent="0.25">
      <c r="C393" s="302"/>
      <c r="D393" s="302"/>
      <c r="E393" s="302"/>
      <c r="F393" s="303"/>
      <c r="G393" s="302"/>
      <c r="H393" s="302"/>
      <c r="I393" s="302"/>
      <c r="J393" s="302"/>
      <c r="K393" s="302"/>
      <c r="L393" s="302"/>
      <c r="M393" s="302"/>
    </row>
    <row r="394" spans="3:13" x14ac:dyDescent="0.25">
      <c r="C394" s="302"/>
      <c r="D394" s="302"/>
      <c r="E394" s="302"/>
      <c r="F394" s="303"/>
      <c r="G394" s="302"/>
      <c r="H394" s="302"/>
      <c r="I394" s="302"/>
      <c r="J394" s="302"/>
      <c r="K394" s="302"/>
      <c r="L394" s="302"/>
      <c r="M394" s="302"/>
    </row>
    <row r="395" spans="3:13" x14ac:dyDescent="0.25">
      <c r="C395" s="302"/>
      <c r="D395" s="302"/>
      <c r="E395" s="302"/>
      <c r="F395" s="303"/>
      <c r="G395" s="302"/>
      <c r="H395" s="302"/>
      <c r="I395" s="302"/>
      <c r="J395" s="302"/>
      <c r="K395" s="302"/>
      <c r="L395" s="302"/>
      <c r="M395" s="302"/>
    </row>
    <row r="396" spans="3:13" x14ac:dyDescent="0.25">
      <c r="C396" s="302"/>
      <c r="D396" s="302"/>
      <c r="E396" s="302"/>
      <c r="F396" s="303"/>
      <c r="G396" s="302"/>
      <c r="H396" s="302"/>
      <c r="I396" s="302"/>
      <c r="J396" s="302"/>
      <c r="K396" s="302"/>
      <c r="L396" s="302"/>
      <c r="M396" s="302"/>
    </row>
    <row r="397" spans="3:13" x14ac:dyDescent="0.25">
      <c r="C397" s="302"/>
      <c r="D397" s="302"/>
      <c r="E397" s="302"/>
      <c r="F397" s="303"/>
      <c r="G397" s="302"/>
      <c r="H397" s="302"/>
      <c r="I397" s="302"/>
      <c r="J397" s="302"/>
      <c r="K397" s="302"/>
      <c r="L397" s="302"/>
      <c r="M397" s="302"/>
    </row>
    <row r="398" spans="3:13" x14ac:dyDescent="0.25">
      <c r="C398" s="302"/>
      <c r="D398" s="302"/>
      <c r="E398" s="302"/>
      <c r="F398" s="303"/>
      <c r="G398" s="302"/>
      <c r="H398" s="302"/>
      <c r="I398" s="302"/>
      <c r="J398" s="302"/>
      <c r="K398" s="302"/>
      <c r="L398" s="302"/>
      <c r="M398" s="302"/>
    </row>
    <row r="399" spans="3:13" x14ac:dyDescent="0.25">
      <c r="C399" s="302"/>
      <c r="D399" s="302"/>
      <c r="E399" s="302"/>
      <c r="F399" s="303"/>
      <c r="G399" s="302"/>
      <c r="H399" s="302"/>
      <c r="I399" s="302"/>
      <c r="J399" s="302"/>
      <c r="K399" s="302"/>
      <c r="L399" s="302"/>
      <c r="M399" s="302"/>
    </row>
    <row r="400" spans="3:13" x14ac:dyDescent="0.25">
      <c r="C400" s="302"/>
      <c r="D400" s="302"/>
      <c r="E400" s="302"/>
      <c r="F400" s="303"/>
      <c r="G400" s="302"/>
      <c r="H400" s="302"/>
      <c r="I400" s="302"/>
      <c r="J400" s="302"/>
      <c r="K400" s="302"/>
      <c r="L400" s="302"/>
      <c r="M400" s="302"/>
    </row>
    <row r="401" spans="3:13" x14ac:dyDescent="0.25">
      <c r="C401" s="302"/>
      <c r="D401" s="302"/>
      <c r="E401" s="302"/>
      <c r="F401" s="303"/>
      <c r="G401" s="302"/>
      <c r="H401" s="302"/>
      <c r="I401" s="302"/>
      <c r="J401" s="302"/>
      <c r="K401" s="302"/>
      <c r="L401" s="302"/>
      <c r="M401" s="302"/>
    </row>
    <row r="402" spans="3:13" x14ac:dyDescent="0.25">
      <c r="C402" s="302"/>
      <c r="D402" s="302"/>
      <c r="E402" s="302"/>
      <c r="F402" s="303"/>
      <c r="G402" s="302"/>
      <c r="H402" s="302"/>
      <c r="I402" s="302"/>
      <c r="J402" s="302"/>
      <c r="K402" s="302"/>
      <c r="L402" s="302"/>
      <c r="M402" s="302"/>
    </row>
    <row r="403" spans="3:13" x14ac:dyDescent="0.25">
      <c r="C403" s="302"/>
      <c r="D403" s="302"/>
      <c r="E403" s="302"/>
      <c r="F403" s="303"/>
      <c r="G403" s="302"/>
      <c r="H403" s="302"/>
      <c r="I403" s="302"/>
      <c r="J403" s="302"/>
      <c r="K403" s="302"/>
      <c r="L403" s="302"/>
      <c r="M403" s="302"/>
    </row>
    <row r="404" spans="3:13" x14ac:dyDescent="0.25">
      <c r="C404" s="302"/>
      <c r="D404" s="302"/>
      <c r="E404" s="302"/>
      <c r="F404" s="303"/>
      <c r="G404" s="302"/>
      <c r="H404" s="302"/>
      <c r="I404" s="302"/>
      <c r="J404" s="302"/>
      <c r="K404" s="302"/>
      <c r="L404" s="302"/>
      <c r="M404" s="302"/>
    </row>
    <row r="405" spans="3:13" x14ac:dyDescent="0.25">
      <c r="C405" s="302"/>
      <c r="D405" s="302"/>
      <c r="E405" s="302"/>
      <c r="F405" s="303"/>
      <c r="G405" s="302"/>
      <c r="H405" s="302"/>
      <c r="I405" s="302"/>
      <c r="J405" s="302"/>
      <c r="K405" s="302"/>
      <c r="L405" s="302"/>
      <c r="M405" s="302"/>
    </row>
    <row r="406" spans="3:13" x14ac:dyDescent="0.25">
      <c r="C406" s="302"/>
      <c r="D406" s="302"/>
      <c r="E406" s="302"/>
      <c r="F406" s="303"/>
      <c r="G406" s="302"/>
      <c r="H406" s="302"/>
      <c r="I406" s="302"/>
      <c r="J406" s="302"/>
      <c r="K406" s="302"/>
      <c r="L406" s="302"/>
      <c r="M406" s="302"/>
    </row>
    <row r="407" spans="3:13" x14ac:dyDescent="0.25">
      <c r="C407" s="302"/>
      <c r="D407" s="302"/>
      <c r="E407" s="302"/>
      <c r="F407" s="303"/>
      <c r="G407" s="302"/>
      <c r="H407" s="302"/>
      <c r="I407" s="302"/>
      <c r="J407" s="302"/>
      <c r="K407" s="302"/>
      <c r="L407" s="302"/>
      <c r="M407" s="302"/>
    </row>
    <row r="408" spans="3:13" x14ac:dyDescent="0.25">
      <c r="C408" s="302"/>
      <c r="D408" s="302"/>
      <c r="E408" s="302"/>
      <c r="F408" s="303"/>
      <c r="G408" s="302"/>
      <c r="H408" s="302"/>
      <c r="I408" s="302"/>
      <c r="J408" s="302"/>
      <c r="K408" s="302"/>
      <c r="L408" s="302"/>
      <c r="M408" s="302"/>
    </row>
    <row r="409" spans="3:13" x14ac:dyDescent="0.25">
      <c r="C409" s="302"/>
      <c r="D409" s="302"/>
      <c r="E409" s="302"/>
      <c r="F409" s="303"/>
      <c r="G409" s="302"/>
      <c r="H409" s="302"/>
      <c r="I409" s="302"/>
      <c r="J409" s="302"/>
      <c r="K409" s="302"/>
      <c r="L409" s="302"/>
      <c r="M409" s="302"/>
    </row>
    <row r="410" spans="3:13" x14ac:dyDescent="0.25">
      <c r="C410" s="302"/>
      <c r="D410" s="302"/>
      <c r="E410" s="302"/>
      <c r="F410" s="303"/>
      <c r="G410" s="302"/>
      <c r="H410" s="302"/>
      <c r="I410" s="302"/>
      <c r="J410" s="302"/>
      <c r="K410" s="302"/>
      <c r="L410" s="302"/>
      <c r="M410" s="302"/>
    </row>
    <row r="411" spans="3:13" x14ac:dyDescent="0.25">
      <c r="C411" s="302"/>
      <c r="D411" s="302"/>
      <c r="E411" s="302"/>
      <c r="F411" s="303"/>
      <c r="G411" s="302"/>
      <c r="H411" s="302"/>
      <c r="I411" s="302"/>
      <c r="J411" s="302"/>
      <c r="K411" s="302"/>
      <c r="L411" s="302"/>
      <c r="M411" s="302"/>
    </row>
    <row r="412" spans="3:13" x14ac:dyDescent="0.25">
      <c r="C412" s="302"/>
      <c r="D412" s="302"/>
      <c r="E412" s="302"/>
      <c r="F412" s="303"/>
      <c r="G412" s="302"/>
      <c r="H412" s="302"/>
      <c r="I412" s="302"/>
      <c r="J412" s="302"/>
      <c r="K412" s="302"/>
      <c r="L412" s="302"/>
      <c r="M412" s="302"/>
    </row>
    <row r="413" spans="3:13" x14ac:dyDescent="0.25">
      <c r="C413" s="302"/>
      <c r="D413" s="302"/>
      <c r="E413" s="302"/>
      <c r="F413" s="303"/>
      <c r="G413" s="302"/>
      <c r="H413" s="302"/>
      <c r="I413" s="302"/>
      <c r="J413" s="302"/>
      <c r="K413" s="302"/>
      <c r="L413" s="302"/>
      <c r="M413" s="302"/>
    </row>
    <row r="414" spans="3:13" x14ac:dyDescent="0.25">
      <c r="C414" s="302"/>
      <c r="D414" s="302"/>
      <c r="E414" s="302"/>
      <c r="F414" s="303"/>
      <c r="G414" s="302"/>
      <c r="H414" s="302"/>
      <c r="I414" s="302"/>
      <c r="J414" s="302"/>
      <c r="K414" s="302"/>
      <c r="L414" s="302"/>
      <c r="M414" s="302"/>
    </row>
    <row r="415" spans="3:13" x14ac:dyDescent="0.25">
      <c r="C415" s="302"/>
      <c r="D415" s="302"/>
      <c r="E415" s="302"/>
      <c r="F415" s="303"/>
      <c r="G415" s="302"/>
      <c r="H415" s="302"/>
      <c r="I415" s="302"/>
      <c r="J415" s="302"/>
      <c r="K415" s="302"/>
      <c r="L415" s="302"/>
      <c r="M415" s="302"/>
    </row>
    <row r="416" spans="3:13" x14ac:dyDescent="0.25">
      <c r="C416" s="302"/>
      <c r="D416" s="302"/>
      <c r="E416" s="302"/>
      <c r="F416" s="303"/>
      <c r="G416" s="302"/>
      <c r="H416" s="302"/>
      <c r="I416" s="302"/>
      <c r="J416" s="302"/>
      <c r="K416" s="302"/>
      <c r="L416" s="302"/>
      <c r="M416" s="302"/>
    </row>
    <row r="417" spans="3:13" x14ac:dyDescent="0.25">
      <c r="C417" s="302"/>
      <c r="D417" s="302"/>
      <c r="E417" s="302"/>
      <c r="F417" s="303"/>
      <c r="G417" s="302"/>
      <c r="H417" s="302"/>
      <c r="I417" s="302"/>
      <c r="J417" s="302"/>
      <c r="K417" s="302"/>
      <c r="L417" s="302"/>
      <c r="M417" s="302"/>
    </row>
    <row r="418" spans="3:13" x14ac:dyDescent="0.25">
      <c r="C418" s="302"/>
      <c r="D418" s="302"/>
      <c r="E418" s="302"/>
      <c r="F418" s="303"/>
      <c r="G418" s="302"/>
      <c r="H418" s="302"/>
      <c r="I418" s="302"/>
      <c r="J418" s="302"/>
      <c r="K418" s="302"/>
      <c r="L418" s="302"/>
      <c r="M418" s="302"/>
    </row>
    <row r="419" spans="3:13" x14ac:dyDescent="0.25">
      <c r="C419" s="302"/>
      <c r="D419" s="302"/>
      <c r="E419" s="302"/>
      <c r="F419" s="303"/>
      <c r="G419" s="302"/>
      <c r="H419" s="302"/>
      <c r="I419" s="302"/>
      <c r="J419" s="302"/>
      <c r="K419" s="302"/>
      <c r="L419" s="302"/>
      <c r="M419" s="302"/>
    </row>
    <row r="420" spans="3:13" x14ac:dyDescent="0.25">
      <c r="C420" s="302"/>
      <c r="D420" s="302"/>
      <c r="E420" s="302"/>
      <c r="F420" s="303"/>
      <c r="G420" s="302"/>
      <c r="H420" s="302"/>
      <c r="I420" s="302"/>
      <c r="J420" s="302"/>
      <c r="K420" s="302"/>
      <c r="L420" s="302"/>
      <c r="M420" s="302"/>
    </row>
    <row r="421" spans="3:13" x14ac:dyDescent="0.25">
      <c r="C421" s="302"/>
      <c r="D421" s="302"/>
      <c r="E421" s="302"/>
      <c r="F421" s="303"/>
      <c r="G421" s="302"/>
      <c r="H421" s="302"/>
      <c r="I421" s="302"/>
      <c r="J421" s="302"/>
      <c r="K421" s="302"/>
      <c r="L421" s="302"/>
      <c r="M421" s="302"/>
    </row>
    <row r="422" spans="3:13" x14ac:dyDescent="0.25">
      <c r="C422" s="302"/>
      <c r="D422" s="302"/>
      <c r="E422" s="302"/>
      <c r="F422" s="303"/>
      <c r="G422" s="302"/>
      <c r="H422" s="302"/>
      <c r="I422" s="302"/>
      <c r="J422" s="302"/>
      <c r="K422" s="302"/>
      <c r="L422" s="302"/>
      <c r="M422" s="302"/>
    </row>
    <row r="423" spans="3:13" x14ac:dyDescent="0.25">
      <c r="C423" s="302"/>
      <c r="D423" s="302"/>
      <c r="E423" s="302"/>
      <c r="F423" s="303"/>
      <c r="G423" s="302"/>
      <c r="H423" s="302"/>
      <c r="I423" s="302"/>
      <c r="J423" s="302"/>
      <c r="K423" s="302"/>
      <c r="L423" s="302"/>
      <c r="M423" s="302"/>
    </row>
    <row r="424" spans="3:13" x14ac:dyDescent="0.25">
      <c r="C424" s="302"/>
      <c r="D424" s="302"/>
      <c r="E424" s="302"/>
      <c r="F424" s="303"/>
      <c r="G424" s="302"/>
      <c r="H424" s="302"/>
      <c r="I424" s="302"/>
      <c r="J424" s="302"/>
      <c r="K424" s="302"/>
      <c r="L424" s="302"/>
      <c r="M424" s="302"/>
    </row>
    <row r="425" spans="3:13" x14ac:dyDescent="0.25">
      <c r="C425" s="302"/>
      <c r="D425" s="302"/>
      <c r="E425" s="302"/>
      <c r="F425" s="303"/>
      <c r="G425" s="302"/>
      <c r="H425" s="302"/>
      <c r="I425" s="302"/>
      <c r="J425" s="302"/>
      <c r="K425" s="302"/>
      <c r="L425" s="302"/>
      <c r="M425" s="302"/>
    </row>
    <row r="426" spans="3:13" x14ac:dyDescent="0.25">
      <c r="C426" s="302"/>
      <c r="D426" s="302"/>
      <c r="E426" s="302"/>
      <c r="F426" s="303"/>
      <c r="G426" s="302"/>
      <c r="H426" s="302"/>
      <c r="I426" s="302"/>
      <c r="J426" s="302"/>
      <c r="K426" s="302"/>
      <c r="L426" s="302"/>
      <c r="M426" s="302"/>
    </row>
    <row r="427" spans="3:13" x14ac:dyDescent="0.25">
      <c r="C427" s="302"/>
      <c r="D427" s="302"/>
      <c r="E427" s="302"/>
      <c r="F427" s="303"/>
      <c r="G427" s="302"/>
      <c r="H427" s="302"/>
      <c r="I427" s="302"/>
      <c r="J427" s="302"/>
      <c r="K427" s="302"/>
      <c r="L427" s="302"/>
      <c r="M427" s="302"/>
    </row>
    <row r="428" spans="3:13" x14ac:dyDescent="0.25">
      <c r="C428" s="302"/>
      <c r="D428" s="302"/>
      <c r="E428" s="302"/>
      <c r="F428" s="303"/>
      <c r="G428" s="302"/>
      <c r="H428" s="302"/>
      <c r="I428" s="302"/>
      <c r="J428" s="302"/>
      <c r="K428" s="302"/>
      <c r="L428" s="302"/>
      <c r="M428" s="302"/>
    </row>
    <row r="429" spans="3:13" x14ac:dyDescent="0.25">
      <c r="C429" s="302"/>
      <c r="D429" s="302"/>
      <c r="E429" s="302"/>
      <c r="F429" s="303"/>
      <c r="G429" s="302"/>
      <c r="H429" s="302"/>
      <c r="I429" s="302"/>
      <c r="J429" s="302"/>
      <c r="K429" s="302"/>
      <c r="L429" s="302"/>
      <c r="M429" s="302"/>
    </row>
    <row r="430" spans="3:13" x14ac:dyDescent="0.25">
      <c r="C430" s="302"/>
      <c r="D430" s="302"/>
      <c r="E430" s="302"/>
      <c r="F430" s="303"/>
      <c r="G430" s="302"/>
      <c r="H430" s="302"/>
      <c r="I430" s="302"/>
      <c r="J430" s="302"/>
      <c r="K430" s="302"/>
      <c r="L430" s="302"/>
      <c r="M430" s="302"/>
    </row>
    <row r="431" spans="3:13" x14ac:dyDescent="0.25">
      <c r="C431" s="302"/>
      <c r="D431" s="302"/>
      <c r="E431" s="302"/>
      <c r="F431" s="303"/>
      <c r="G431" s="302"/>
      <c r="H431" s="302"/>
      <c r="I431" s="302"/>
      <c r="J431" s="302"/>
      <c r="K431" s="302"/>
      <c r="L431" s="302"/>
      <c r="M431" s="302"/>
    </row>
    <row r="432" spans="3:13" x14ac:dyDescent="0.25">
      <c r="C432" s="302"/>
      <c r="D432" s="302"/>
      <c r="E432" s="302"/>
      <c r="F432" s="303"/>
      <c r="G432" s="302"/>
      <c r="H432" s="302"/>
      <c r="I432" s="302"/>
      <c r="J432" s="302"/>
      <c r="K432" s="302"/>
      <c r="L432" s="302"/>
      <c r="M432" s="302"/>
    </row>
    <row r="433" spans="3:13" x14ac:dyDescent="0.25">
      <c r="C433" s="302"/>
      <c r="D433" s="302"/>
      <c r="E433" s="302"/>
      <c r="F433" s="303"/>
      <c r="G433" s="302"/>
      <c r="H433" s="302"/>
      <c r="I433" s="302"/>
      <c r="J433" s="302"/>
      <c r="K433" s="302"/>
      <c r="L433" s="302"/>
      <c r="M433" s="302"/>
    </row>
    <row r="434" spans="3:13" x14ac:dyDescent="0.25">
      <c r="C434" s="302"/>
      <c r="D434" s="302"/>
      <c r="E434" s="302"/>
      <c r="F434" s="303"/>
      <c r="G434" s="302"/>
      <c r="H434" s="302"/>
      <c r="I434" s="302"/>
      <c r="J434" s="302"/>
      <c r="K434" s="302"/>
      <c r="L434" s="302"/>
      <c r="M434" s="302"/>
    </row>
    <row r="435" spans="3:13" x14ac:dyDescent="0.25">
      <c r="C435" s="302"/>
      <c r="D435" s="302"/>
      <c r="E435" s="302"/>
      <c r="F435" s="303"/>
      <c r="G435" s="302"/>
      <c r="H435" s="302"/>
      <c r="I435" s="302"/>
      <c r="J435" s="302"/>
      <c r="K435" s="302"/>
      <c r="L435" s="302"/>
      <c r="M435" s="302"/>
    </row>
    <row r="436" spans="3:13" x14ac:dyDescent="0.25">
      <c r="C436" s="302"/>
      <c r="D436" s="302"/>
      <c r="E436" s="302"/>
      <c r="F436" s="303"/>
      <c r="G436" s="302"/>
      <c r="H436" s="302"/>
      <c r="I436" s="302"/>
      <c r="J436" s="302"/>
      <c r="K436" s="302"/>
      <c r="L436" s="302"/>
      <c r="M436" s="302"/>
    </row>
    <row r="437" spans="3:13" x14ac:dyDescent="0.25">
      <c r="C437" s="302"/>
      <c r="D437" s="302"/>
      <c r="E437" s="302"/>
      <c r="F437" s="303"/>
      <c r="G437" s="302"/>
      <c r="H437" s="302"/>
      <c r="I437" s="302"/>
      <c r="J437" s="302"/>
      <c r="K437" s="302"/>
      <c r="L437" s="302"/>
      <c r="M437" s="302"/>
    </row>
    <row r="438" spans="3:13" x14ac:dyDescent="0.25">
      <c r="C438" s="302"/>
      <c r="D438" s="302"/>
      <c r="E438" s="302"/>
      <c r="F438" s="303"/>
      <c r="G438" s="302"/>
      <c r="H438" s="302"/>
      <c r="I438" s="302"/>
      <c r="J438" s="302"/>
      <c r="K438" s="302"/>
      <c r="L438" s="302"/>
      <c r="M438" s="302"/>
    </row>
    <row r="439" spans="3:13" x14ac:dyDescent="0.25">
      <c r="C439" s="302"/>
      <c r="D439" s="302"/>
      <c r="E439" s="302"/>
      <c r="F439" s="303"/>
      <c r="G439" s="302"/>
      <c r="H439" s="302"/>
      <c r="I439" s="302"/>
      <c r="J439" s="302"/>
      <c r="K439" s="302"/>
      <c r="L439" s="302"/>
      <c r="M439" s="302"/>
    </row>
    <row r="440" spans="3:13" x14ac:dyDescent="0.25">
      <c r="C440" s="302"/>
      <c r="D440" s="302"/>
      <c r="E440" s="302"/>
      <c r="F440" s="303"/>
      <c r="G440" s="302"/>
      <c r="H440" s="302"/>
      <c r="I440" s="302"/>
      <c r="J440" s="302"/>
      <c r="K440" s="302"/>
      <c r="L440" s="302"/>
      <c r="M440" s="302"/>
    </row>
    <row r="441" spans="3:13" x14ac:dyDescent="0.25">
      <c r="C441" s="302"/>
      <c r="D441" s="302"/>
      <c r="E441" s="302"/>
      <c r="F441" s="303"/>
      <c r="G441" s="302"/>
      <c r="H441" s="302"/>
      <c r="I441" s="302"/>
      <c r="J441" s="302"/>
      <c r="K441" s="302"/>
      <c r="L441" s="302"/>
      <c r="M441" s="302"/>
    </row>
    <row r="442" spans="3:13" x14ac:dyDescent="0.25">
      <c r="C442" s="302"/>
      <c r="D442" s="302"/>
      <c r="E442" s="302"/>
      <c r="F442" s="303"/>
      <c r="G442" s="302"/>
      <c r="H442" s="302"/>
      <c r="I442" s="302"/>
      <c r="J442" s="302"/>
      <c r="K442" s="302"/>
      <c r="L442" s="302"/>
      <c r="M442" s="302"/>
    </row>
    <row r="443" spans="3:13" x14ac:dyDescent="0.25">
      <c r="C443" s="302"/>
      <c r="D443" s="302"/>
      <c r="E443" s="302"/>
      <c r="F443" s="303"/>
      <c r="G443" s="302"/>
      <c r="H443" s="302"/>
      <c r="I443" s="302"/>
      <c r="J443" s="302"/>
      <c r="K443" s="302"/>
      <c r="L443" s="302"/>
      <c r="M443" s="302"/>
    </row>
    <row r="444" spans="3:13" x14ac:dyDescent="0.25">
      <c r="C444" s="302"/>
      <c r="D444" s="302"/>
      <c r="E444" s="302"/>
      <c r="F444" s="303"/>
      <c r="G444" s="302"/>
      <c r="H444" s="302"/>
      <c r="I444" s="302"/>
      <c r="J444" s="302"/>
      <c r="K444" s="302"/>
      <c r="L444" s="302"/>
      <c r="M444" s="302"/>
    </row>
    <row r="445" spans="3:13" x14ac:dyDescent="0.25">
      <c r="C445" s="302"/>
      <c r="D445" s="302"/>
      <c r="E445" s="302"/>
      <c r="F445" s="303"/>
      <c r="G445" s="302"/>
      <c r="H445" s="302"/>
      <c r="I445" s="302"/>
      <c r="J445" s="302"/>
      <c r="K445" s="302"/>
      <c r="L445" s="302"/>
      <c r="M445" s="302"/>
    </row>
    <row r="446" spans="3:13" x14ac:dyDescent="0.25">
      <c r="C446" s="302"/>
      <c r="D446" s="302"/>
      <c r="E446" s="302"/>
      <c r="F446" s="303"/>
      <c r="G446" s="302"/>
      <c r="H446" s="302"/>
      <c r="I446" s="302"/>
      <c r="J446" s="302"/>
      <c r="K446" s="302"/>
      <c r="L446" s="302"/>
      <c r="M446" s="302"/>
    </row>
    <row r="447" spans="3:13" x14ac:dyDescent="0.25">
      <c r="C447" s="302"/>
      <c r="D447" s="302"/>
      <c r="E447" s="302"/>
      <c r="F447" s="303"/>
      <c r="G447" s="302"/>
      <c r="H447" s="302"/>
      <c r="I447" s="302"/>
      <c r="J447" s="302"/>
      <c r="K447" s="302"/>
      <c r="L447" s="302"/>
      <c r="M447" s="302"/>
    </row>
    <row r="448" spans="3:13" x14ac:dyDescent="0.25">
      <c r="C448" s="302"/>
      <c r="D448" s="302"/>
      <c r="E448" s="302"/>
      <c r="F448" s="303"/>
      <c r="G448" s="302"/>
      <c r="H448" s="302"/>
      <c r="I448" s="302"/>
      <c r="J448" s="302"/>
      <c r="K448" s="302"/>
      <c r="L448" s="302"/>
      <c r="M448" s="302"/>
    </row>
    <row r="449" spans="3:13" x14ac:dyDescent="0.25">
      <c r="C449" s="302"/>
      <c r="D449" s="302"/>
      <c r="E449" s="302"/>
      <c r="F449" s="303"/>
      <c r="G449" s="302"/>
      <c r="H449" s="302"/>
      <c r="I449" s="302"/>
      <c r="J449" s="302"/>
      <c r="K449" s="302"/>
      <c r="L449" s="302"/>
      <c r="M449" s="302"/>
    </row>
    <row r="450" spans="3:13" x14ac:dyDescent="0.25">
      <c r="C450" s="302"/>
      <c r="D450" s="302"/>
      <c r="E450" s="302"/>
      <c r="F450" s="303"/>
      <c r="G450" s="302"/>
      <c r="H450" s="302"/>
      <c r="I450" s="302"/>
      <c r="J450" s="302"/>
      <c r="K450" s="302"/>
      <c r="L450" s="302"/>
      <c r="M450" s="302"/>
    </row>
    <row r="451" spans="3:13" x14ac:dyDescent="0.25">
      <c r="C451" s="302"/>
      <c r="D451" s="302"/>
      <c r="E451" s="302"/>
      <c r="F451" s="303"/>
      <c r="G451" s="302"/>
      <c r="H451" s="302"/>
      <c r="I451" s="302"/>
      <c r="J451" s="302"/>
      <c r="K451" s="302"/>
      <c r="L451" s="302"/>
      <c r="M451" s="302"/>
    </row>
    <row r="452" spans="3:13" x14ac:dyDescent="0.25">
      <c r="C452" s="302"/>
      <c r="D452" s="302"/>
      <c r="E452" s="302"/>
      <c r="F452" s="303"/>
      <c r="G452" s="302"/>
      <c r="H452" s="302"/>
      <c r="I452" s="302"/>
      <c r="J452" s="302"/>
      <c r="K452" s="302"/>
      <c r="L452" s="302"/>
      <c r="M452" s="302"/>
    </row>
    <row r="453" spans="3:13" x14ac:dyDescent="0.25">
      <c r="C453" s="302"/>
      <c r="D453" s="302"/>
      <c r="E453" s="302"/>
      <c r="F453" s="303"/>
      <c r="G453" s="302"/>
      <c r="H453" s="302"/>
      <c r="I453" s="302"/>
      <c r="J453" s="302"/>
      <c r="K453" s="302"/>
      <c r="L453" s="302"/>
      <c r="M453" s="302"/>
    </row>
    <row r="454" spans="3:13" x14ac:dyDescent="0.25">
      <c r="C454" s="302"/>
      <c r="D454" s="302"/>
      <c r="E454" s="302"/>
      <c r="F454" s="303"/>
      <c r="G454" s="302"/>
      <c r="H454" s="302"/>
      <c r="I454" s="302"/>
      <c r="J454" s="302"/>
      <c r="K454" s="302"/>
      <c r="L454" s="302"/>
      <c r="M454" s="302"/>
    </row>
    <row r="455" spans="3:13" x14ac:dyDescent="0.25">
      <c r="C455" s="302"/>
      <c r="D455" s="302"/>
      <c r="E455" s="302"/>
      <c r="F455" s="303"/>
      <c r="G455" s="302"/>
      <c r="H455" s="302"/>
      <c r="I455" s="302"/>
      <c r="J455" s="302"/>
      <c r="K455" s="302"/>
      <c r="L455" s="302"/>
      <c r="M455" s="302"/>
    </row>
    <row r="456" spans="3:13" x14ac:dyDescent="0.25">
      <c r="C456" s="302"/>
      <c r="D456" s="302"/>
      <c r="E456" s="302"/>
      <c r="F456" s="303"/>
      <c r="G456" s="302"/>
      <c r="H456" s="302"/>
      <c r="I456" s="302"/>
      <c r="J456" s="302"/>
      <c r="K456" s="302"/>
      <c r="L456" s="302"/>
      <c r="M456" s="302"/>
    </row>
    <row r="457" spans="3:13" x14ac:dyDescent="0.25">
      <c r="C457" s="302"/>
      <c r="D457" s="302"/>
      <c r="E457" s="302"/>
      <c r="F457" s="303"/>
      <c r="G457" s="302"/>
      <c r="H457" s="302"/>
      <c r="I457" s="302"/>
      <c r="J457" s="302"/>
      <c r="K457" s="302"/>
      <c r="L457" s="302"/>
      <c r="M457" s="302"/>
    </row>
    <row r="458" spans="3:13" x14ac:dyDescent="0.25">
      <c r="C458" s="302"/>
      <c r="D458" s="302"/>
      <c r="E458" s="302"/>
      <c r="F458" s="303"/>
      <c r="G458" s="302"/>
      <c r="H458" s="302"/>
      <c r="I458" s="302"/>
      <c r="J458" s="302"/>
      <c r="K458" s="302"/>
      <c r="L458" s="302"/>
      <c r="M458" s="302"/>
    </row>
    <row r="459" spans="3:13" x14ac:dyDescent="0.25">
      <c r="C459" s="302"/>
      <c r="D459" s="302"/>
      <c r="E459" s="302"/>
      <c r="F459" s="303"/>
      <c r="G459" s="302"/>
      <c r="H459" s="302"/>
      <c r="I459" s="302"/>
      <c r="J459" s="302"/>
      <c r="K459" s="302"/>
      <c r="L459" s="302"/>
      <c r="M459" s="302"/>
    </row>
    <row r="460" spans="3:13" x14ac:dyDescent="0.25">
      <c r="C460" s="302"/>
      <c r="D460" s="302"/>
      <c r="E460" s="302"/>
      <c r="F460" s="303"/>
      <c r="G460" s="302"/>
      <c r="H460" s="302"/>
      <c r="I460" s="302"/>
      <c r="J460" s="302"/>
      <c r="K460" s="302"/>
      <c r="L460" s="302"/>
      <c r="M460" s="302"/>
    </row>
    <row r="461" spans="3:13" x14ac:dyDescent="0.25">
      <c r="C461" s="302"/>
      <c r="D461" s="302"/>
      <c r="E461" s="302"/>
      <c r="F461" s="303"/>
      <c r="G461" s="302"/>
      <c r="H461" s="302"/>
      <c r="I461" s="302"/>
      <c r="J461" s="302"/>
      <c r="K461" s="302"/>
      <c r="L461" s="302"/>
      <c r="M461" s="302"/>
    </row>
    <row r="462" spans="3:13" x14ac:dyDescent="0.25">
      <c r="C462" s="302"/>
      <c r="D462" s="302"/>
      <c r="E462" s="302"/>
      <c r="F462" s="303"/>
      <c r="G462" s="302"/>
      <c r="H462" s="302"/>
      <c r="I462" s="302"/>
      <c r="J462" s="302"/>
      <c r="K462" s="302"/>
      <c r="L462" s="302"/>
      <c r="M462" s="302"/>
    </row>
    <row r="463" spans="3:13" x14ac:dyDescent="0.25">
      <c r="C463" s="302"/>
      <c r="D463" s="302"/>
      <c r="E463" s="302"/>
      <c r="F463" s="303"/>
      <c r="G463" s="302"/>
      <c r="H463" s="302"/>
      <c r="I463" s="302"/>
      <c r="J463" s="302"/>
      <c r="K463" s="302"/>
      <c r="L463" s="302"/>
      <c r="M463" s="302"/>
    </row>
    <row r="464" spans="3:13" x14ac:dyDescent="0.25">
      <c r="C464" s="302"/>
      <c r="D464" s="302"/>
      <c r="E464" s="302"/>
      <c r="F464" s="303"/>
      <c r="G464" s="302"/>
      <c r="H464" s="302"/>
      <c r="I464" s="302"/>
      <c r="J464" s="302"/>
      <c r="K464" s="302"/>
      <c r="L464" s="302"/>
      <c r="M464" s="302"/>
    </row>
    <row r="465" spans="3:13" x14ac:dyDescent="0.25">
      <c r="C465" s="302"/>
      <c r="D465" s="302"/>
      <c r="E465" s="302"/>
      <c r="F465" s="303"/>
      <c r="G465" s="302"/>
      <c r="H465" s="302"/>
      <c r="I465" s="302"/>
      <c r="J465" s="302"/>
      <c r="K465" s="302"/>
      <c r="L465" s="302"/>
      <c r="M465" s="302"/>
    </row>
    <row r="466" spans="3:13" x14ac:dyDescent="0.25">
      <c r="C466" s="302"/>
      <c r="D466" s="302"/>
      <c r="E466" s="302"/>
      <c r="F466" s="303"/>
      <c r="G466" s="302"/>
      <c r="H466" s="302"/>
      <c r="I466" s="302"/>
      <c r="J466" s="302"/>
      <c r="K466" s="302"/>
      <c r="L466" s="302"/>
      <c r="M466" s="302"/>
    </row>
    <row r="467" spans="3:13" x14ac:dyDescent="0.25">
      <c r="C467" s="302"/>
      <c r="D467" s="302"/>
      <c r="E467" s="302"/>
      <c r="F467" s="303"/>
      <c r="G467" s="302"/>
      <c r="H467" s="302"/>
      <c r="I467" s="302"/>
      <c r="J467" s="302"/>
      <c r="K467" s="302"/>
      <c r="L467" s="302"/>
      <c r="M467" s="302"/>
    </row>
    <row r="468" spans="3:13" x14ac:dyDescent="0.25">
      <c r="C468" s="302"/>
      <c r="D468" s="302"/>
      <c r="E468" s="302"/>
      <c r="F468" s="303"/>
      <c r="G468" s="302"/>
      <c r="H468" s="302"/>
      <c r="I468" s="302"/>
      <c r="J468" s="302"/>
      <c r="K468" s="302"/>
      <c r="L468" s="302"/>
      <c r="M468" s="302"/>
    </row>
    <row r="469" spans="3:13" x14ac:dyDescent="0.25">
      <c r="C469" s="302"/>
      <c r="D469" s="302"/>
      <c r="E469" s="302"/>
      <c r="F469" s="303"/>
      <c r="G469" s="302"/>
      <c r="H469" s="302"/>
      <c r="I469" s="302"/>
      <c r="J469" s="302"/>
      <c r="K469" s="302"/>
      <c r="L469" s="302"/>
      <c r="M469" s="302"/>
    </row>
    <row r="470" spans="3:13" x14ac:dyDescent="0.25">
      <c r="C470" s="302"/>
      <c r="D470" s="302"/>
      <c r="E470" s="302"/>
      <c r="F470" s="303"/>
      <c r="G470" s="302"/>
      <c r="H470" s="302"/>
      <c r="I470" s="302"/>
      <c r="J470" s="302"/>
      <c r="K470" s="302"/>
      <c r="L470" s="302"/>
      <c r="M470" s="302"/>
    </row>
    <row r="471" spans="3:13" x14ac:dyDescent="0.25">
      <c r="C471" s="302"/>
      <c r="D471" s="302"/>
      <c r="E471" s="302"/>
      <c r="F471" s="303"/>
      <c r="G471" s="302"/>
      <c r="H471" s="302"/>
      <c r="I471" s="302"/>
      <c r="J471" s="302"/>
      <c r="K471" s="302"/>
      <c r="L471" s="302"/>
      <c r="M471" s="302"/>
    </row>
    <row r="472" spans="3:13" x14ac:dyDescent="0.25">
      <c r="C472" s="302"/>
      <c r="D472" s="302"/>
      <c r="E472" s="302"/>
      <c r="F472" s="303"/>
      <c r="G472" s="302"/>
      <c r="H472" s="302"/>
      <c r="I472" s="302"/>
      <c r="J472" s="302"/>
      <c r="K472" s="302"/>
      <c r="L472" s="302"/>
      <c r="M472" s="302"/>
    </row>
    <row r="473" spans="3:13" x14ac:dyDescent="0.25">
      <c r="C473" s="302"/>
      <c r="D473" s="302"/>
      <c r="E473" s="302"/>
      <c r="F473" s="303"/>
      <c r="G473" s="302"/>
      <c r="H473" s="302"/>
      <c r="I473" s="302"/>
      <c r="J473" s="302"/>
      <c r="K473" s="302"/>
      <c r="L473" s="302"/>
      <c r="M473" s="302"/>
    </row>
    <row r="474" spans="3:13" x14ac:dyDescent="0.25">
      <c r="C474" s="302"/>
      <c r="D474" s="302"/>
      <c r="E474" s="302"/>
      <c r="F474" s="303"/>
      <c r="G474" s="302"/>
      <c r="H474" s="302"/>
      <c r="I474" s="302"/>
      <c r="J474" s="302"/>
      <c r="K474" s="302"/>
      <c r="L474" s="302"/>
      <c r="M474" s="302"/>
    </row>
    <row r="475" spans="3:13" x14ac:dyDescent="0.25">
      <c r="C475" s="302"/>
      <c r="D475" s="302"/>
      <c r="E475" s="302"/>
      <c r="F475" s="303"/>
      <c r="G475" s="302"/>
      <c r="H475" s="302"/>
      <c r="I475" s="302"/>
      <c r="J475" s="302"/>
      <c r="K475" s="302"/>
      <c r="L475" s="302"/>
      <c r="M475" s="302"/>
    </row>
    <row r="476" spans="3:13" x14ac:dyDescent="0.25">
      <c r="C476" s="302"/>
      <c r="D476" s="302"/>
      <c r="E476" s="302"/>
      <c r="F476" s="303"/>
      <c r="G476" s="302"/>
      <c r="H476" s="302"/>
      <c r="I476" s="302"/>
      <c r="J476" s="302"/>
      <c r="K476" s="302"/>
      <c r="L476" s="302"/>
      <c r="M476" s="302"/>
    </row>
    <row r="477" spans="3:13" x14ac:dyDescent="0.25">
      <c r="C477" s="302"/>
      <c r="D477" s="302"/>
      <c r="E477" s="302"/>
      <c r="F477" s="303"/>
      <c r="G477" s="302"/>
      <c r="H477" s="302"/>
      <c r="I477" s="302"/>
      <c r="J477" s="302"/>
      <c r="K477" s="302"/>
      <c r="L477" s="302"/>
      <c r="M477" s="302"/>
    </row>
    <row r="478" spans="3:13" x14ac:dyDescent="0.25">
      <c r="C478" s="302"/>
      <c r="D478" s="302"/>
      <c r="E478" s="302"/>
      <c r="F478" s="303"/>
      <c r="G478" s="302"/>
      <c r="H478" s="302"/>
      <c r="I478" s="302"/>
      <c r="J478" s="302"/>
      <c r="K478" s="302"/>
      <c r="L478" s="302"/>
      <c r="M478" s="302"/>
    </row>
    <row r="479" spans="3:13" x14ac:dyDescent="0.25">
      <c r="C479" s="302"/>
      <c r="D479" s="302"/>
      <c r="E479" s="302"/>
      <c r="F479" s="303"/>
      <c r="G479" s="302"/>
      <c r="H479" s="302"/>
      <c r="I479" s="302"/>
      <c r="J479" s="302"/>
      <c r="K479" s="302"/>
      <c r="L479" s="302"/>
      <c r="M479" s="302"/>
    </row>
    <row r="480" spans="3:13" x14ac:dyDescent="0.25">
      <c r="C480" s="302"/>
      <c r="D480" s="302"/>
      <c r="E480" s="302"/>
      <c r="F480" s="303"/>
      <c r="G480" s="302"/>
      <c r="H480" s="302"/>
      <c r="I480" s="302"/>
      <c r="J480" s="302"/>
      <c r="K480" s="302"/>
      <c r="L480" s="302"/>
      <c r="M480" s="302"/>
    </row>
    <row r="481" spans="3:13" x14ac:dyDescent="0.25">
      <c r="C481" s="302"/>
      <c r="D481" s="302"/>
      <c r="E481" s="302"/>
      <c r="F481" s="303"/>
      <c r="G481" s="302"/>
      <c r="H481" s="302"/>
      <c r="I481" s="302"/>
      <c r="J481" s="302"/>
      <c r="K481" s="302"/>
      <c r="L481" s="302"/>
      <c r="M481" s="302"/>
    </row>
    <row r="482" spans="3:13" x14ac:dyDescent="0.25">
      <c r="C482" s="302"/>
      <c r="D482" s="302"/>
      <c r="E482" s="302"/>
      <c r="F482" s="303"/>
      <c r="G482" s="302"/>
      <c r="H482" s="302"/>
      <c r="I482" s="302"/>
      <c r="J482" s="302"/>
      <c r="K482" s="302"/>
      <c r="L482" s="302"/>
      <c r="M482" s="302"/>
    </row>
    <row r="483" spans="3:13" x14ac:dyDescent="0.25">
      <c r="C483" s="302"/>
      <c r="D483" s="302"/>
      <c r="E483" s="302"/>
      <c r="F483" s="303"/>
      <c r="G483" s="302"/>
      <c r="H483" s="302"/>
      <c r="I483" s="302"/>
      <c r="J483" s="302"/>
      <c r="K483" s="302"/>
      <c r="L483" s="302"/>
      <c r="M483" s="302"/>
    </row>
    <row r="484" spans="3:13" x14ac:dyDescent="0.25">
      <c r="C484" s="302"/>
      <c r="D484" s="302"/>
      <c r="E484" s="302"/>
      <c r="F484" s="303"/>
      <c r="G484" s="302"/>
      <c r="H484" s="302"/>
      <c r="I484" s="302"/>
      <c r="J484" s="302"/>
      <c r="K484" s="302"/>
      <c r="L484" s="302"/>
      <c r="M484" s="302"/>
    </row>
    <row r="485" spans="3:13" x14ac:dyDescent="0.25">
      <c r="C485" s="302"/>
      <c r="D485" s="302"/>
      <c r="E485" s="302"/>
      <c r="F485" s="303"/>
      <c r="G485" s="302"/>
      <c r="H485" s="302"/>
      <c r="I485" s="302"/>
      <c r="J485" s="302"/>
      <c r="K485" s="302"/>
      <c r="L485" s="302"/>
      <c r="M485" s="302"/>
    </row>
    <row r="486" spans="3:13" x14ac:dyDescent="0.25">
      <c r="C486" s="302"/>
      <c r="D486" s="302"/>
      <c r="E486" s="302"/>
      <c r="F486" s="303"/>
      <c r="G486" s="302"/>
      <c r="H486" s="302"/>
      <c r="I486" s="302"/>
      <c r="J486" s="302"/>
      <c r="K486" s="302"/>
      <c r="L486" s="302"/>
      <c r="M486" s="302"/>
    </row>
    <row r="487" spans="3:13" x14ac:dyDescent="0.25">
      <c r="C487" s="302"/>
      <c r="D487" s="302"/>
      <c r="E487" s="302"/>
      <c r="F487" s="303"/>
      <c r="G487" s="302"/>
      <c r="H487" s="302"/>
      <c r="I487" s="302"/>
      <c r="J487" s="302"/>
      <c r="K487" s="302"/>
      <c r="L487" s="302"/>
      <c r="M487" s="302"/>
    </row>
    <row r="488" spans="3:13" x14ac:dyDescent="0.25">
      <c r="C488" s="302"/>
      <c r="D488" s="302"/>
      <c r="E488" s="302"/>
      <c r="F488" s="303"/>
      <c r="G488" s="302"/>
      <c r="H488" s="302"/>
      <c r="I488" s="302"/>
      <c r="J488" s="302"/>
      <c r="K488" s="302"/>
      <c r="L488" s="302"/>
      <c r="M488" s="302"/>
    </row>
    <row r="489" spans="3:13" x14ac:dyDescent="0.25">
      <c r="C489" s="302"/>
      <c r="D489" s="302"/>
      <c r="E489" s="302"/>
      <c r="F489" s="303"/>
      <c r="G489" s="302"/>
      <c r="H489" s="302"/>
      <c r="I489" s="302"/>
      <c r="J489" s="302"/>
      <c r="K489" s="302"/>
      <c r="L489" s="302"/>
      <c r="M489" s="302"/>
    </row>
    <row r="490" spans="3:13" x14ac:dyDescent="0.25">
      <c r="C490" s="302"/>
      <c r="D490" s="302"/>
      <c r="E490" s="302"/>
      <c r="F490" s="303"/>
      <c r="G490" s="302"/>
      <c r="H490" s="302"/>
      <c r="I490" s="302"/>
      <c r="J490" s="302"/>
      <c r="K490" s="302"/>
      <c r="L490" s="302"/>
      <c r="M490" s="302"/>
    </row>
    <row r="491" spans="3:13" x14ac:dyDescent="0.25">
      <c r="C491" s="302"/>
      <c r="D491" s="302"/>
      <c r="E491" s="302"/>
      <c r="F491" s="303"/>
      <c r="G491" s="302"/>
      <c r="H491" s="302"/>
      <c r="I491" s="302"/>
      <c r="J491" s="302"/>
      <c r="K491" s="302"/>
      <c r="L491" s="302"/>
      <c r="M491" s="302"/>
    </row>
    <row r="492" spans="3:13" x14ac:dyDescent="0.25">
      <c r="C492" s="302"/>
      <c r="D492" s="302"/>
      <c r="E492" s="302"/>
      <c r="F492" s="303"/>
      <c r="G492" s="302"/>
      <c r="H492" s="302"/>
      <c r="I492" s="302"/>
      <c r="J492" s="302"/>
      <c r="K492" s="302"/>
      <c r="L492" s="302"/>
      <c r="M492" s="302"/>
    </row>
    <row r="493" spans="3:13" x14ac:dyDescent="0.25">
      <c r="C493" s="302"/>
      <c r="D493" s="302"/>
      <c r="E493" s="302"/>
      <c r="F493" s="303"/>
      <c r="G493" s="302"/>
      <c r="H493" s="302"/>
      <c r="I493" s="302"/>
      <c r="J493" s="302"/>
      <c r="K493" s="302"/>
      <c r="L493" s="302"/>
      <c r="M493" s="302"/>
    </row>
    <row r="494" spans="3:13" x14ac:dyDescent="0.25">
      <c r="C494" s="302"/>
      <c r="D494" s="302"/>
      <c r="E494" s="302"/>
      <c r="F494" s="303"/>
      <c r="G494" s="302"/>
      <c r="H494" s="302"/>
      <c r="I494" s="302"/>
      <c r="J494" s="302"/>
      <c r="K494" s="302"/>
      <c r="L494" s="302"/>
      <c r="M494" s="302"/>
    </row>
    <row r="495" spans="3:13" x14ac:dyDescent="0.25">
      <c r="C495" s="302"/>
      <c r="D495" s="302"/>
      <c r="E495" s="302"/>
      <c r="F495" s="303"/>
      <c r="G495" s="302"/>
      <c r="H495" s="302"/>
      <c r="I495" s="302"/>
      <c r="J495" s="302"/>
      <c r="K495" s="302"/>
      <c r="L495" s="302"/>
      <c r="M495" s="302"/>
    </row>
    <row r="496" spans="3:13" x14ac:dyDescent="0.25">
      <c r="C496" s="302"/>
      <c r="D496" s="302"/>
      <c r="E496" s="302"/>
      <c r="F496" s="303"/>
      <c r="G496" s="302"/>
      <c r="H496" s="302"/>
      <c r="I496" s="302"/>
      <c r="J496" s="302"/>
      <c r="K496" s="302"/>
      <c r="L496" s="302"/>
      <c r="M496" s="302"/>
    </row>
    <row r="497" spans="3:13" x14ac:dyDescent="0.25">
      <c r="C497" s="302"/>
      <c r="D497" s="302"/>
      <c r="E497" s="302"/>
      <c r="F497" s="303"/>
      <c r="G497" s="302"/>
      <c r="H497" s="302"/>
      <c r="I497" s="302"/>
      <c r="J497" s="302"/>
      <c r="K497" s="302"/>
      <c r="L497" s="302"/>
      <c r="M497" s="302"/>
    </row>
    <row r="498" spans="3:13" x14ac:dyDescent="0.25">
      <c r="C498" s="302"/>
      <c r="D498" s="302"/>
      <c r="E498" s="302"/>
      <c r="F498" s="303"/>
      <c r="G498" s="302"/>
      <c r="H498" s="302"/>
      <c r="I498" s="302"/>
      <c r="J498" s="302"/>
      <c r="K498" s="302"/>
      <c r="L498" s="302"/>
      <c r="M498" s="302"/>
    </row>
    <row r="499" spans="3:13" x14ac:dyDescent="0.25">
      <c r="C499" s="302"/>
      <c r="D499" s="302"/>
      <c r="E499" s="302"/>
      <c r="F499" s="303"/>
      <c r="G499" s="302"/>
      <c r="H499" s="302"/>
      <c r="I499" s="302"/>
      <c r="J499" s="302"/>
      <c r="K499" s="302"/>
      <c r="L499" s="302"/>
      <c r="M499" s="302"/>
    </row>
    <row r="500" spans="3:13" x14ac:dyDescent="0.25">
      <c r="C500" s="302"/>
      <c r="D500" s="302"/>
      <c r="E500" s="302"/>
      <c r="F500" s="303"/>
      <c r="G500" s="302"/>
      <c r="H500" s="302"/>
      <c r="I500" s="302"/>
      <c r="J500" s="302"/>
      <c r="K500" s="302"/>
      <c r="L500" s="302"/>
      <c r="M500" s="302"/>
    </row>
    <row r="501" spans="3:13" x14ac:dyDescent="0.25">
      <c r="C501" s="302"/>
      <c r="D501" s="302"/>
      <c r="E501" s="302"/>
      <c r="F501" s="303"/>
      <c r="G501" s="302"/>
      <c r="H501" s="302"/>
      <c r="I501" s="302"/>
      <c r="J501" s="302"/>
      <c r="K501" s="302"/>
      <c r="L501" s="302"/>
      <c r="M501" s="302"/>
    </row>
    <row r="502" spans="3:13" x14ac:dyDescent="0.25">
      <c r="C502" s="302"/>
      <c r="D502" s="302"/>
      <c r="E502" s="302"/>
      <c r="F502" s="303"/>
      <c r="G502" s="302"/>
      <c r="H502" s="302"/>
      <c r="I502" s="302"/>
      <c r="J502" s="302"/>
      <c r="K502" s="302"/>
      <c r="L502" s="302"/>
      <c r="M502" s="302"/>
    </row>
    <row r="503" spans="3:13" x14ac:dyDescent="0.25">
      <c r="C503" s="302"/>
      <c r="D503" s="302"/>
      <c r="E503" s="302"/>
      <c r="F503" s="303"/>
      <c r="G503" s="302"/>
      <c r="H503" s="302"/>
      <c r="I503" s="302"/>
      <c r="J503" s="302"/>
      <c r="K503" s="302"/>
      <c r="L503" s="302"/>
      <c r="M503" s="302"/>
    </row>
    <row r="504" spans="3:13" x14ac:dyDescent="0.25">
      <c r="C504" s="302"/>
      <c r="D504" s="302"/>
      <c r="E504" s="302"/>
      <c r="F504" s="303"/>
      <c r="G504" s="302"/>
      <c r="H504" s="302"/>
      <c r="I504" s="302"/>
      <c r="J504" s="302"/>
      <c r="K504" s="302"/>
      <c r="L504" s="302"/>
      <c r="M504" s="302"/>
    </row>
    <row r="505" spans="3:13" x14ac:dyDescent="0.25">
      <c r="C505" s="154"/>
      <c r="D505" s="154"/>
      <c r="E505" s="154"/>
      <c r="F505" s="154"/>
      <c r="G505" s="154"/>
      <c r="H505" s="154"/>
      <c r="I505" s="154"/>
      <c r="J505" s="154"/>
      <c r="K505" s="154"/>
      <c r="L505" s="154"/>
      <c r="M505" s="154"/>
    </row>
  </sheetData>
  <sortState xmlns:xlrd2="http://schemas.microsoft.com/office/spreadsheetml/2017/richdata2" ref="R13:R27">
    <sortCondition ref="R13:R27" customList="1,2,3,4,5,6,7,8,9,10,11,12,13,14,15,16,17"/>
  </sortState>
  <mergeCells count="21">
    <mergeCell ref="AE43:AE64"/>
    <mergeCell ref="AE66:AE87"/>
    <mergeCell ref="Y77:Y78"/>
    <mergeCell ref="Y85:Y88"/>
    <mergeCell ref="AB85:AB88"/>
    <mergeCell ref="AV14:AX15"/>
    <mergeCell ref="AZ14:BA15"/>
    <mergeCell ref="Y115:Y118"/>
    <mergeCell ref="Y121:Y122"/>
    <mergeCell ref="Y91:Y92"/>
    <mergeCell ref="AB91:AB97"/>
    <mergeCell ref="AE91:AE94"/>
    <mergeCell ref="Y97:Y111"/>
    <mergeCell ref="AB101:AB111"/>
    <mergeCell ref="AE101:AE104"/>
    <mergeCell ref="AE107:AE108"/>
    <mergeCell ref="AL13:AO14"/>
    <mergeCell ref="AQ13:AR14"/>
    <mergeCell ref="Y58:Y73"/>
    <mergeCell ref="AB43:AB54"/>
    <mergeCell ref="AB58:AB79"/>
  </mergeCells>
  <conditionalFormatting sqref="E6">
    <cfRule type="containsText" dxfId="2" priority="190" operator="containsText" text="buyout">
      <formula>NOT(ISERROR(SEARCH("buyout",E6)))</formula>
    </cfRule>
  </conditionalFormatting>
  <conditionalFormatting sqref="E7:E136 E138:E216 E235:E6401">
    <cfRule type="containsText" dxfId="1" priority="2" operator="containsText" text="buyout">
      <formula>NOT(ISERROR(SEARCH("buyout",E7)))</formula>
    </cfRule>
  </conditionalFormatting>
  <conditionalFormatting sqref="E220:E233">
    <cfRule type="containsText" dxfId="0" priority="1" operator="containsText" text="buyout">
      <formula>NOT(ISERROR(SEARCH("buyout",E220)))</formula>
    </cfRule>
  </conditionalFormatting>
  <printOptions horizontalCentered="1"/>
  <pageMargins left="0" right="0" top="0" bottom="0.39370078740157483" header="0" footer="0"/>
  <pageSetup scale="10" fitToHeight="0" orientation="portrait" r:id="rId1"/>
  <headerFooter>
    <oddFooter>&amp;L&amp;G&amp;C&amp;P&amp;R&amp;G
&amp;"-,Bold"&amp;18We Clad Skyscrapers</oddFooter>
  </headerFooter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30DD3-43AB-4468-B4D7-17E9237EF8F0}">
  <sheetPr codeName="Sheet21">
    <pageSetUpPr fitToPage="1"/>
  </sheetPr>
  <dimension ref="A1:BE78"/>
  <sheetViews>
    <sheetView view="pageBreakPreview" topLeftCell="Z4" zoomScale="60" zoomScaleNormal="90" workbookViewId="0">
      <selection activeCell="AG5" sqref="AG5"/>
    </sheetView>
  </sheetViews>
  <sheetFormatPr defaultColWidth="8.7109375" defaultRowHeight="15" x14ac:dyDescent="0.25"/>
  <cols>
    <col min="1" max="1" width="19.85546875" style="8" bestFit="1" customWidth="1"/>
    <col min="2" max="2" width="17.28515625" style="8" bestFit="1" customWidth="1"/>
    <col min="3" max="4" width="18.7109375" style="8" customWidth="1"/>
    <col min="5" max="5" width="8.42578125" style="8" customWidth="1"/>
    <col min="6" max="8" width="18.7109375" style="8" customWidth="1"/>
    <col min="9" max="9" width="12" style="8" bestFit="1" customWidth="1"/>
    <col min="10" max="10" width="17.28515625" style="8" bestFit="1" customWidth="1"/>
    <col min="11" max="11" width="19.7109375" style="8" bestFit="1" customWidth="1"/>
    <col min="12" max="25" width="18.7109375" style="8" customWidth="1"/>
    <col min="26" max="32" width="8.7109375" style="8"/>
    <col min="33" max="33" width="6.85546875" style="8" bestFit="1" customWidth="1"/>
    <col min="34" max="34" width="8.7109375" style="8" customWidth="1"/>
    <col min="35" max="35" width="7" style="8" bestFit="1" customWidth="1"/>
    <col min="36" max="36" width="16.5703125" style="8" bestFit="1" customWidth="1"/>
    <col min="37" max="37" width="6.5703125" style="8" bestFit="1" customWidth="1"/>
    <col min="38" max="38" width="13.28515625" style="134" customWidth="1"/>
    <col min="39" max="39" width="11.28515625" style="134" bestFit="1" customWidth="1"/>
    <col min="40" max="40" width="11.28515625" style="8" bestFit="1" customWidth="1"/>
    <col min="41" max="41" width="11.5703125" style="8" bestFit="1" customWidth="1"/>
    <col min="42" max="42" width="11.85546875" style="8" bestFit="1" customWidth="1"/>
    <col min="43" max="43" width="18.140625" style="8" bestFit="1" customWidth="1"/>
    <col min="44" max="44" width="7.28515625" style="8" bestFit="1" customWidth="1"/>
    <col min="45" max="45" width="6.140625" style="8" bestFit="1" customWidth="1"/>
    <col min="46" max="46" width="13.28515625" style="8" bestFit="1" customWidth="1"/>
    <col min="47" max="47" width="13.7109375" style="8" bestFit="1" customWidth="1"/>
    <col min="48" max="48" width="14.42578125" style="8" bestFit="1" customWidth="1"/>
    <col min="49" max="49" width="9.7109375" style="8" bestFit="1" customWidth="1"/>
    <col min="50" max="50" width="21.28515625" style="8" bestFit="1" customWidth="1"/>
    <col min="51" max="51" width="21.7109375" style="8" bestFit="1" customWidth="1"/>
    <col min="52" max="52" width="21.85546875" style="8" bestFit="1" customWidth="1"/>
    <col min="53" max="53" width="20.140625" style="8" customWidth="1"/>
    <col min="54" max="54" width="21.42578125" style="8" bestFit="1" customWidth="1"/>
    <col min="55" max="55" width="15.140625" style="8" bestFit="1" customWidth="1"/>
    <col min="56" max="56" width="14.42578125" style="8" bestFit="1" customWidth="1"/>
    <col min="57" max="57" width="15.140625" style="8" bestFit="1" customWidth="1"/>
    <col min="58" max="16384" width="8.7109375" style="8"/>
  </cols>
  <sheetData>
    <row r="1" spans="33:57" hidden="1" x14ac:dyDescent="0.25"/>
    <row r="2" spans="33:57" hidden="1" x14ac:dyDescent="0.25"/>
    <row r="3" spans="33:57" hidden="1" x14ac:dyDescent="0.25"/>
    <row r="4" spans="33:57" s="5" customFormat="1" ht="59.25" customHeight="1" x14ac:dyDescent="0.25">
      <c r="AG4" s="161" t="s">
        <v>1018</v>
      </c>
      <c r="AH4" s="161" t="s">
        <v>1019</v>
      </c>
      <c r="AI4" s="161" t="s">
        <v>1020</v>
      </c>
      <c r="AJ4" s="161" t="s">
        <v>1021</v>
      </c>
      <c r="AK4" s="161" t="s">
        <v>1022</v>
      </c>
      <c r="AL4" s="162" t="s">
        <v>1023</v>
      </c>
      <c r="AM4" s="162" t="s">
        <v>1024</v>
      </c>
      <c r="AN4" s="161" t="s">
        <v>1025</v>
      </c>
      <c r="AO4" s="161" t="s">
        <v>1026</v>
      </c>
      <c r="AP4" s="161" t="s">
        <v>1027</v>
      </c>
      <c r="AQ4" s="161" t="s">
        <v>1028</v>
      </c>
      <c r="AR4" s="161" t="s">
        <v>1029</v>
      </c>
      <c r="AS4" s="161" t="s">
        <v>1030</v>
      </c>
      <c r="AT4" s="161" t="s">
        <v>1031</v>
      </c>
      <c r="AU4" s="161" t="s">
        <v>1032</v>
      </c>
      <c r="AV4" s="161" t="s">
        <v>1033</v>
      </c>
      <c r="AW4" s="161" t="s">
        <v>86</v>
      </c>
      <c r="AX4" s="161" t="s">
        <v>1034</v>
      </c>
      <c r="AY4" s="161" t="s">
        <v>1035</v>
      </c>
      <c r="AZ4" s="161" t="s">
        <v>1036</v>
      </c>
      <c r="BA4" s="161" t="s">
        <v>1037</v>
      </c>
      <c r="BB4" s="161" t="s">
        <v>1038</v>
      </c>
      <c r="BC4" s="161" t="s">
        <v>1039</v>
      </c>
      <c r="BD4" s="161" t="s">
        <v>1040</v>
      </c>
      <c r="BE4" s="163" t="s">
        <v>1041</v>
      </c>
    </row>
    <row r="5" spans="33:57" s="5" customFormat="1" ht="24.95" customHeight="1" x14ac:dyDescent="0.25">
      <c r="AG5" s="161" t="str">
        <f>""&amp;Glass!B5</f>
        <v/>
      </c>
      <c r="AH5" s="161" t="str">
        <f>""&amp;Glass!C5</f>
        <v/>
      </c>
      <c r="AI5" s="161" t="str">
        <f>""&amp;Glass!E5</f>
        <v/>
      </c>
      <c r="AJ5" s="161"/>
      <c r="AK5" s="161" t="str">
        <f>""&amp;Glass!F5</f>
        <v/>
      </c>
      <c r="AL5" s="162" t="str">
        <f>IFERROR((Glass!I5-Service!AQ16)," ")</f>
        <v xml:space="preserve"> </v>
      </c>
      <c r="AM5" s="162" t="str">
        <f>IFERROR((Glass!J5-Service!AR16)," ")</f>
        <v xml:space="preserve"> </v>
      </c>
      <c r="AN5" s="161" t="str">
        <f>""&amp;Glass!K5</f>
        <v/>
      </c>
      <c r="AO5" s="161" t="str">
        <f>""&amp;Glass!L5</f>
        <v/>
      </c>
      <c r="AP5" s="161" t="str">
        <f>""&amp;Glass!M5</f>
        <v/>
      </c>
      <c r="AQ5" s="161" t="str">
        <f>""&amp;Glass!N5</f>
        <v/>
      </c>
      <c r="AR5" s="161"/>
      <c r="AS5" s="161"/>
      <c r="AT5" s="161"/>
      <c r="AU5" s="161"/>
      <c r="AV5" s="161"/>
      <c r="AW5" s="161"/>
      <c r="AX5" s="161"/>
      <c r="AY5" s="161"/>
      <c r="AZ5" s="161"/>
      <c r="BA5" s="161"/>
      <c r="BB5" s="161"/>
      <c r="BC5" s="161"/>
      <c r="BD5" s="161"/>
      <c r="BE5" s="163"/>
    </row>
    <row r="6" spans="33:57" s="5" customFormat="1" ht="24.95" customHeight="1" x14ac:dyDescent="0.25">
      <c r="AG6" s="161" t="str">
        <f>""&amp;Glass!B6</f>
        <v/>
      </c>
      <c r="AH6" s="161" t="str">
        <f>""&amp;Glass!C6</f>
        <v/>
      </c>
      <c r="AI6" s="161" t="str">
        <f>""&amp;Glass!E6</f>
        <v/>
      </c>
      <c r="AJ6" s="161"/>
      <c r="AK6" s="161" t="str">
        <f>""&amp;Glass!F6</f>
        <v/>
      </c>
      <c r="AL6" s="162" t="str">
        <f>IFERROR((Glass!I6-Service!AQ17)," ")</f>
        <v xml:space="preserve"> </v>
      </c>
      <c r="AM6" s="162" t="str">
        <f>IFERROR((Glass!J6-Service!AR17)," ")</f>
        <v xml:space="preserve"> </v>
      </c>
      <c r="AN6" s="161" t="str">
        <f>""&amp;Glass!K6</f>
        <v/>
      </c>
      <c r="AO6" s="161" t="str">
        <f>""&amp;Glass!L6</f>
        <v/>
      </c>
      <c r="AP6" s="161" t="str">
        <f>""&amp;Glass!M6</f>
        <v/>
      </c>
      <c r="AQ6" s="161" t="str">
        <f>""&amp;Glass!N6</f>
        <v/>
      </c>
      <c r="AR6" s="161"/>
      <c r="AS6" s="161"/>
      <c r="AT6" s="161"/>
      <c r="AU6" s="161"/>
      <c r="AV6" s="161"/>
      <c r="AW6" s="161"/>
      <c r="AX6" s="161"/>
      <c r="AY6" s="161"/>
      <c r="AZ6" s="161"/>
      <c r="BA6" s="161"/>
      <c r="BB6" s="161"/>
      <c r="BC6" s="161"/>
      <c r="BD6" s="161"/>
      <c r="BE6" s="163"/>
    </row>
    <row r="7" spans="33:57" s="5" customFormat="1" ht="24.95" customHeight="1" x14ac:dyDescent="0.25">
      <c r="AG7" s="161" t="str">
        <f>""&amp;Glass!B7</f>
        <v/>
      </c>
      <c r="AH7" s="161" t="str">
        <f>""&amp;Glass!C7</f>
        <v/>
      </c>
      <c r="AI7" s="161" t="str">
        <f>""&amp;Glass!E7</f>
        <v/>
      </c>
      <c r="AJ7" s="161"/>
      <c r="AK7" s="161" t="str">
        <f>""&amp;Glass!F7</f>
        <v/>
      </c>
      <c r="AL7" s="162" t="str">
        <f>IFERROR((Glass!I7-Service!AQ18)," ")</f>
        <v xml:space="preserve"> </v>
      </c>
      <c r="AM7" s="162" t="str">
        <f>IFERROR((Glass!J7-Service!AR18)," ")</f>
        <v xml:space="preserve"> </v>
      </c>
      <c r="AN7" s="161" t="str">
        <f>""&amp;Glass!K7</f>
        <v/>
      </c>
      <c r="AO7" s="161" t="str">
        <f>""&amp;Glass!L7</f>
        <v/>
      </c>
      <c r="AP7" s="161" t="str">
        <f>""&amp;Glass!M7</f>
        <v/>
      </c>
      <c r="AQ7" s="161" t="str">
        <f>""&amp;Glass!N7</f>
        <v/>
      </c>
      <c r="AR7" s="161"/>
      <c r="AS7" s="161"/>
      <c r="AT7" s="161"/>
      <c r="AU7" s="161"/>
      <c r="AV7" s="161"/>
      <c r="AW7" s="161"/>
      <c r="AX7" s="161"/>
      <c r="AY7" s="161"/>
      <c r="AZ7" s="161"/>
      <c r="BA7" s="161"/>
      <c r="BB7" s="161"/>
      <c r="BC7" s="161"/>
      <c r="BD7" s="161"/>
      <c r="BE7" s="163"/>
    </row>
    <row r="8" spans="33:57" s="5" customFormat="1" ht="24.95" customHeight="1" x14ac:dyDescent="0.25">
      <c r="AG8" s="161" t="e">
        <f>""&amp;Glass!#REF!</f>
        <v>#REF!</v>
      </c>
      <c r="AH8" s="161" t="e">
        <f>""&amp;Glass!#REF!</f>
        <v>#REF!</v>
      </c>
      <c r="AI8" s="161" t="e">
        <f>""&amp;Glass!#REF!</f>
        <v>#REF!</v>
      </c>
      <c r="AJ8" s="161"/>
      <c r="AK8" s="161" t="e">
        <f>""&amp;Glass!#REF!</f>
        <v>#REF!</v>
      </c>
      <c r="AL8" s="162" t="str">
        <f>IFERROR((Glass!#REF!-Service!AQ19)," ")</f>
        <v xml:space="preserve"> </v>
      </c>
      <c r="AM8" s="162" t="str">
        <f>IFERROR((Glass!#REF!-Service!AR19)," ")</f>
        <v xml:space="preserve"> </v>
      </c>
      <c r="AN8" s="161" t="e">
        <f>""&amp;Glass!#REF!</f>
        <v>#REF!</v>
      </c>
      <c r="AO8" s="161" t="e">
        <f>""&amp;Glass!#REF!</f>
        <v>#REF!</v>
      </c>
      <c r="AP8" s="161" t="e">
        <f>""&amp;Glass!#REF!</f>
        <v>#REF!</v>
      </c>
      <c r="AQ8" s="161" t="e">
        <f>""&amp;Glass!#REF!</f>
        <v>#REF!</v>
      </c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3"/>
    </row>
    <row r="9" spans="33:57" s="5" customFormat="1" ht="24.95" customHeight="1" x14ac:dyDescent="0.25">
      <c r="AG9" s="161" t="str">
        <f>""&amp;Glass!B9</f>
        <v/>
      </c>
      <c r="AH9" s="161" t="str">
        <f>""&amp;Glass!C9</f>
        <v/>
      </c>
      <c r="AI9" s="161" t="str">
        <f>""&amp;Glass!E9</f>
        <v/>
      </c>
      <c r="AJ9" s="161"/>
      <c r="AK9" s="161" t="str">
        <f>""&amp;Glass!F9</f>
        <v/>
      </c>
      <c r="AL9" s="162" t="str">
        <f>IFERROR((Glass!I9-Service!AQ20)," ")</f>
        <v xml:space="preserve"> </v>
      </c>
      <c r="AM9" s="162" t="str">
        <f>IFERROR((Glass!J9-Service!AR20)," ")</f>
        <v xml:space="preserve"> </v>
      </c>
      <c r="AN9" s="161" t="str">
        <f>""&amp;Glass!K9</f>
        <v/>
      </c>
      <c r="AO9" s="161" t="str">
        <f>""&amp;Glass!L9</f>
        <v/>
      </c>
      <c r="AP9" s="161" t="str">
        <f>""&amp;Glass!M9</f>
        <v/>
      </c>
      <c r="AQ9" s="161" t="str">
        <f>""&amp;Glass!N9</f>
        <v/>
      </c>
      <c r="AR9" s="161"/>
      <c r="AS9" s="161"/>
      <c r="AT9" s="161"/>
      <c r="AU9" s="161"/>
      <c r="AV9" s="161"/>
      <c r="AW9" s="161"/>
      <c r="AX9" s="161"/>
      <c r="AY9" s="161"/>
      <c r="AZ9" s="161"/>
      <c r="BA9" s="161"/>
      <c r="BB9" s="161"/>
      <c r="BC9" s="161"/>
      <c r="BD9" s="161"/>
      <c r="BE9" s="163"/>
    </row>
    <row r="10" spans="33:57" s="5" customFormat="1" ht="24.95" customHeight="1" x14ac:dyDescent="0.25">
      <c r="AG10" s="161" t="str">
        <f>""&amp;Glass!B10</f>
        <v/>
      </c>
      <c r="AH10" s="161" t="str">
        <f>""&amp;Glass!C10</f>
        <v/>
      </c>
      <c r="AI10" s="161" t="str">
        <f>""&amp;Glass!E10</f>
        <v/>
      </c>
      <c r="AJ10" s="161"/>
      <c r="AK10" s="161" t="str">
        <f>""&amp;Glass!F10</f>
        <v/>
      </c>
      <c r="AL10" s="162" t="str">
        <f>IFERROR((Glass!I10-Service!AQ21)," ")</f>
        <v xml:space="preserve"> </v>
      </c>
      <c r="AM10" s="162" t="str">
        <f>IFERROR((Glass!J10-Service!AR21)," ")</f>
        <v xml:space="preserve"> </v>
      </c>
      <c r="AN10" s="161" t="str">
        <f>""&amp;Glass!K10</f>
        <v/>
      </c>
      <c r="AO10" s="161" t="str">
        <f>""&amp;Glass!L10</f>
        <v/>
      </c>
      <c r="AP10" s="161" t="str">
        <f>""&amp;Glass!M10</f>
        <v/>
      </c>
      <c r="AQ10" s="161" t="str">
        <f>""&amp;Glass!N10</f>
        <v/>
      </c>
      <c r="AR10" s="161"/>
      <c r="AS10" s="161"/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3"/>
    </row>
    <row r="11" spans="33:57" s="5" customFormat="1" ht="24.95" customHeight="1" x14ac:dyDescent="0.25">
      <c r="AG11" s="161" t="str">
        <f>""&amp;Glass!B11</f>
        <v/>
      </c>
      <c r="AH11" s="161" t="str">
        <f>""&amp;Glass!C11</f>
        <v/>
      </c>
      <c r="AI11" s="161" t="str">
        <f>""&amp;Glass!E11</f>
        <v/>
      </c>
      <c r="AJ11" s="161"/>
      <c r="AK11" s="161" t="str">
        <f>""&amp;Glass!F11</f>
        <v/>
      </c>
      <c r="AL11" s="162" t="str">
        <f>IFERROR((Glass!I11-Service!AQ22)," ")</f>
        <v xml:space="preserve"> </v>
      </c>
      <c r="AM11" s="162" t="str">
        <f>IFERROR((Glass!J11-Service!AR22)," ")</f>
        <v xml:space="preserve"> </v>
      </c>
      <c r="AN11" s="161" t="str">
        <f>""&amp;Glass!K11</f>
        <v/>
      </c>
      <c r="AO11" s="161" t="str">
        <f>""&amp;Glass!L11</f>
        <v/>
      </c>
      <c r="AP11" s="161" t="str">
        <f>""&amp;Glass!M11</f>
        <v/>
      </c>
      <c r="AQ11" s="161" t="str">
        <f>""&amp;Glass!N11</f>
        <v/>
      </c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C11" s="161"/>
      <c r="BD11" s="161"/>
      <c r="BE11" s="163"/>
    </row>
    <row r="12" spans="33:57" s="5" customFormat="1" ht="24.95" customHeight="1" x14ac:dyDescent="0.25">
      <c r="AG12" s="161" t="str">
        <f>""&amp;Glass!B12</f>
        <v/>
      </c>
      <c r="AH12" s="161" t="str">
        <f>""&amp;Glass!C12</f>
        <v/>
      </c>
      <c r="AI12" s="161" t="str">
        <f>""&amp;Glass!E12</f>
        <v/>
      </c>
      <c r="AJ12" s="161"/>
      <c r="AK12" s="161" t="str">
        <f>""&amp;Glass!F12</f>
        <v/>
      </c>
      <c r="AL12" s="162" t="str">
        <f>IFERROR((Glass!I12-Service!AQ23)," ")</f>
        <v xml:space="preserve"> </v>
      </c>
      <c r="AM12" s="162" t="str">
        <f>IFERROR((Glass!J12-Service!AR23)," ")</f>
        <v xml:space="preserve"> </v>
      </c>
      <c r="AN12" s="161" t="str">
        <f>""&amp;Glass!K12</f>
        <v/>
      </c>
      <c r="AO12" s="161" t="str">
        <f>""&amp;Glass!L12</f>
        <v/>
      </c>
      <c r="AP12" s="161" t="str">
        <f>""&amp;Glass!M12</f>
        <v/>
      </c>
      <c r="AQ12" s="161" t="str">
        <f>""&amp;Glass!N12</f>
        <v/>
      </c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3"/>
    </row>
    <row r="13" spans="33:57" s="5" customFormat="1" ht="24.95" customHeight="1" x14ac:dyDescent="0.25">
      <c r="AG13" s="161" t="str">
        <f>""&amp;Glass!B13</f>
        <v/>
      </c>
      <c r="AH13" s="161" t="str">
        <f>""&amp;Glass!C13</f>
        <v/>
      </c>
      <c r="AI13" s="161" t="str">
        <f>""&amp;Glass!E13</f>
        <v/>
      </c>
      <c r="AJ13" s="161"/>
      <c r="AK13" s="161" t="str">
        <f>""&amp;Glass!F13</f>
        <v/>
      </c>
      <c r="AL13" s="162" t="str">
        <f>IFERROR((Glass!I13-Service!AQ24)," ")</f>
        <v xml:space="preserve"> </v>
      </c>
      <c r="AM13" s="162" t="str">
        <f>IFERROR((Glass!J13-Service!AR24)," ")</f>
        <v xml:space="preserve"> </v>
      </c>
      <c r="AN13" s="161" t="str">
        <f>""&amp;Glass!K13</f>
        <v/>
      </c>
      <c r="AO13" s="161" t="str">
        <f>""&amp;Glass!L13</f>
        <v/>
      </c>
      <c r="AP13" s="161" t="str">
        <f>""&amp;Glass!M13</f>
        <v/>
      </c>
      <c r="AQ13" s="161" t="str">
        <f>""&amp;Glass!N13</f>
        <v/>
      </c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1"/>
      <c r="BD13" s="161"/>
      <c r="BE13" s="163"/>
    </row>
    <row r="14" spans="33:57" s="5" customFormat="1" ht="24.95" customHeight="1" x14ac:dyDescent="0.25">
      <c r="AG14" s="161" t="str">
        <f>""&amp;Glass!B14</f>
        <v/>
      </c>
      <c r="AH14" s="161" t="str">
        <f>""&amp;Glass!C14</f>
        <v/>
      </c>
      <c r="AI14" s="161" t="str">
        <f>""&amp;Glass!E14</f>
        <v/>
      </c>
      <c r="AJ14" s="161"/>
      <c r="AK14" s="161" t="str">
        <f>""&amp;Glass!F14</f>
        <v/>
      </c>
      <c r="AL14" s="162" t="str">
        <f>IFERROR((Glass!I14-Service!AQ25)," ")</f>
        <v xml:space="preserve"> </v>
      </c>
      <c r="AM14" s="162" t="str">
        <f>IFERROR((Glass!J14-Service!AR25)," ")</f>
        <v xml:space="preserve"> </v>
      </c>
      <c r="AN14" s="161" t="str">
        <f>""&amp;Glass!K14</f>
        <v/>
      </c>
      <c r="AO14" s="161" t="str">
        <f>""&amp;Glass!L14</f>
        <v/>
      </c>
      <c r="AP14" s="161" t="str">
        <f>""&amp;Glass!M14</f>
        <v/>
      </c>
      <c r="AQ14" s="161" t="str">
        <f>""&amp;Glass!N14</f>
        <v/>
      </c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3"/>
    </row>
    <row r="15" spans="33:57" s="5" customFormat="1" ht="24.95" customHeight="1" x14ac:dyDescent="0.25">
      <c r="AG15" s="161" t="str">
        <f>""&amp;Glass!B15</f>
        <v/>
      </c>
      <c r="AH15" s="161" t="str">
        <f>""&amp;Glass!C15</f>
        <v/>
      </c>
      <c r="AI15" s="161" t="str">
        <f>""&amp;Glass!E15</f>
        <v/>
      </c>
      <c r="AJ15" s="161"/>
      <c r="AK15" s="161" t="str">
        <f>""&amp;Glass!F15</f>
        <v/>
      </c>
      <c r="AL15" s="162" t="str">
        <f>IFERROR((Glass!I15-Service!AQ26)," ")</f>
        <v xml:space="preserve"> </v>
      </c>
      <c r="AM15" s="162" t="str">
        <f>IFERROR((Glass!J15-Service!AR26)," ")</f>
        <v xml:space="preserve"> </v>
      </c>
      <c r="AN15" s="161" t="str">
        <f>""&amp;Glass!K15</f>
        <v/>
      </c>
      <c r="AO15" s="161" t="str">
        <f>""&amp;Glass!L15</f>
        <v/>
      </c>
      <c r="AP15" s="161" t="str">
        <f>""&amp;Glass!M15</f>
        <v/>
      </c>
      <c r="AQ15" s="161" t="str">
        <f>""&amp;Glass!N15</f>
        <v/>
      </c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3"/>
    </row>
    <row r="16" spans="33:57" s="5" customFormat="1" ht="24.95" customHeight="1" x14ac:dyDescent="0.25">
      <c r="AG16" s="161" t="str">
        <f>""&amp;Glass!B16</f>
        <v/>
      </c>
      <c r="AH16" s="161" t="str">
        <f>""&amp;Glass!C16</f>
        <v/>
      </c>
      <c r="AI16" s="161" t="str">
        <f>""&amp;Glass!E16</f>
        <v/>
      </c>
      <c r="AJ16" s="161"/>
      <c r="AK16" s="161" t="str">
        <f>""&amp;Glass!F16</f>
        <v/>
      </c>
      <c r="AL16" s="162" t="str">
        <f>IFERROR((Glass!I16-Service!AQ27)," ")</f>
        <v xml:space="preserve"> </v>
      </c>
      <c r="AM16" s="162" t="str">
        <f>IFERROR((Glass!J16-Service!AR27)," ")</f>
        <v xml:space="preserve"> </v>
      </c>
      <c r="AN16" s="161" t="str">
        <f>""&amp;Glass!K16</f>
        <v/>
      </c>
      <c r="AO16" s="161" t="str">
        <f>""&amp;Glass!L16</f>
        <v/>
      </c>
      <c r="AP16" s="161" t="str">
        <f>""&amp;Glass!M16</f>
        <v/>
      </c>
      <c r="AQ16" s="161" t="str">
        <f>""&amp;Glass!N16</f>
        <v/>
      </c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3"/>
    </row>
    <row r="17" spans="33:57" s="5" customFormat="1" ht="24.95" customHeight="1" x14ac:dyDescent="0.25">
      <c r="AG17" s="161" t="str">
        <f>""&amp;Glass!B17</f>
        <v/>
      </c>
      <c r="AH17" s="161" t="str">
        <f>""&amp;Glass!C17</f>
        <v/>
      </c>
      <c r="AI17" s="161" t="str">
        <f>""&amp;Glass!E17</f>
        <v/>
      </c>
      <c r="AJ17" s="161"/>
      <c r="AK17" s="161" t="str">
        <f>""&amp;Glass!F17</f>
        <v/>
      </c>
      <c r="AL17" s="162" t="str">
        <f>IFERROR((Glass!I17-Service!AQ28)," ")</f>
        <v xml:space="preserve"> </v>
      </c>
      <c r="AM17" s="162" t="str">
        <f>IFERROR((Glass!J17-Service!AR28)," ")</f>
        <v xml:space="preserve"> </v>
      </c>
      <c r="AN17" s="161" t="str">
        <f>""&amp;Glass!K17</f>
        <v/>
      </c>
      <c r="AO17" s="161" t="str">
        <f>""&amp;Glass!L17</f>
        <v/>
      </c>
      <c r="AP17" s="161" t="str">
        <f>""&amp;Glass!M17</f>
        <v/>
      </c>
      <c r="AQ17" s="161" t="str">
        <f>""&amp;Glass!N17</f>
        <v/>
      </c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3"/>
    </row>
    <row r="18" spans="33:57" s="5" customFormat="1" ht="24.95" customHeight="1" x14ac:dyDescent="0.25">
      <c r="AG18" s="161" t="str">
        <f>""&amp;Glass!B18</f>
        <v/>
      </c>
      <c r="AH18" s="161" t="str">
        <f>""&amp;Glass!C18</f>
        <v/>
      </c>
      <c r="AI18" s="161" t="str">
        <f>""&amp;Glass!E18</f>
        <v/>
      </c>
      <c r="AJ18" s="161"/>
      <c r="AK18" s="161" t="str">
        <f>""&amp;Glass!F18</f>
        <v/>
      </c>
      <c r="AL18" s="162" t="str">
        <f>IFERROR((Glass!I18-Service!AQ29)," ")</f>
        <v xml:space="preserve"> </v>
      </c>
      <c r="AM18" s="162" t="str">
        <f>IFERROR((Glass!J18-Service!AR29)," ")</f>
        <v xml:space="preserve"> </v>
      </c>
      <c r="AN18" s="161" t="str">
        <f>""&amp;Glass!K18</f>
        <v/>
      </c>
      <c r="AO18" s="161" t="str">
        <f>""&amp;Glass!L18</f>
        <v/>
      </c>
      <c r="AP18" s="161" t="str">
        <f>""&amp;Glass!M18</f>
        <v/>
      </c>
      <c r="AQ18" s="161" t="str">
        <f>""&amp;Glass!N18</f>
        <v/>
      </c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3"/>
    </row>
    <row r="19" spans="33:57" s="5" customFormat="1" ht="24.95" customHeight="1" x14ac:dyDescent="0.25">
      <c r="AG19" s="161" t="str">
        <f>""&amp;Glass!B19</f>
        <v/>
      </c>
      <c r="AH19" s="161" t="str">
        <f>""&amp;Glass!C19</f>
        <v/>
      </c>
      <c r="AI19" s="161" t="str">
        <f>""&amp;Glass!E19</f>
        <v/>
      </c>
      <c r="AJ19" s="161"/>
      <c r="AK19" s="161" t="str">
        <f>""&amp;Glass!F19</f>
        <v/>
      </c>
      <c r="AL19" s="162" t="str">
        <f>IFERROR((Glass!I19-Service!AQ30)," ")</f>
        <v xml:space="preserve"> </v>
      </c>
      <c r="AM19" s="162" t="str">
        <f>IFERROR((Glass!J19-Service!AR30)," ")</f>
        <v xml:space="preserve"> </v>
      </c>
      <c r="AN19" s="161" t="str">
        <f>""&amp;Glass!K19</f>
        <v/>
      </c>
      <c r="AO19" s="161" t="str">
        <f>""&amp;Glass!L19</f>
        <v/>
      </c>
      <c r="AP19" s="161" t="str">
        <f>""&amp;Glass!M19</f>
        <v/>
      </c>
      <c r="AQ19" s="161" t="str">
        <f>""&amp;Glass!N19</f>
        <v/>
      </c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3"/>
    </row>
    <row r="20" spans="33:57" s="5" customFormat="1" ht="24.95" customHeight="1" x14ac:dyDescent="0.25">
      <c r="AG20" s="161" t="str">
        <f>""&amp;Glass!B20</f>
        <v/>
      </c>
      <c r="AH20" s="161" t="str">
        <f>""&amp;Glass!C20</f>
        <v/>
      </c>
      <c r="AI20" s="161" t="str">
        <f>""&amp;Glass!E20</f>
        <v/>
      </c>
      <c r="AJ20" s="161"/>
      <c r="AK20" s="161" t="str">
        <f>""&amp;Glass!F20</f>
        <v/>
      </c>
      <c r="AL20" s="162" t="str">
        <f>IFERROR((Glass!I20-Service!AQ31)," ")</f>
        <v xml:space="preserve"> </v>
      </c>
      <c r="AM20" s="162" t="str">
        <f>IFERROR((Glass!J20-Service!AR31)," ")</f>
        <v xml:space="preserve"> </v>
      </c>
      <c r="AN20" s="161" t="str">
        <f>""&amp;Glass!K20</f>
        <v/>
      </c>
      <c r="AO20" s="161" t="str">
        <f>""&amp;Glass!L20</f>
        <v/>
      </c>
      <c r="AP20" s="161" t="str">
        <f>""&amp;Glass!M20</f>
        <v/>
      </c>
      <c r="AQ20" s="161" t="str">
        <f>""&amp;Glass!N20</f>
        <v/>
      </c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3"/>
    </row>
    <row r="21" spans="33:57" s="5" customFormat="1" ht="24.95" customHeight="1" x14ac:dyDescent="0.25">
      <c r="AG21" s="161" t="str">
        <f>""&amp;Glass!B21</f>
        <v/>
      </c>
      <c r="AH21" s="161" t="str">
        <f>""&amp;Glass!C21</f>
        <v/>
      </c>
      <c r="AI21" s="161" t="str">
        <f>""&amp;Glass!E21</f>
        <v/>
      </c>
      <c r="AJ21" s="161"/>
      <c r="AK21" s="161" t="str">
        <f>""&amp;Glass!F21</f>
        <v/>
      </c>
      <c r="AL21" s="162" t="str">
        <f>IFERROR((Glass!I21-Service!AQ32)," ")</f>
        <v xml:space="preserve"> </v>
      </c>
      <c r="AM21" s="162" t="str">
        <f>IFERROR((Glass!J21-Service!AR32)," ")</f>
        <v xml:space="preserve"> </v>
      </c>
      <c r="AN21" s="161" t="str">
        <f>""&amp;Glass!K21</f>
        <v/>
      </c>
      <c r="AO21" s="161" t="str">
        <f>""&amp;Glass!L21</f>
        <v/>
      </c>
      <c r="AP21" s="161" t="str">
        <f>""&amp;Glass!M21</f>
        <v/>
      </c>
      <c r="AQ21" s="161" t="str">
        <f>""&amp;Glass!N21</f>
        <v/>
      </c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3"/>
    </row>
    <row r="22" spans="33:57" ht="19.5" customHeight="1" x14ac:dyDescent="0.25"/>
    <row r="23" spans="33:57" ht="20.100000000000001" customHeight="1" x14ac:dyDescent="0.25"/>
    <row r="24" spans="33:57" ht="20.100000000000001" customHeight="1" x14ac:dyDescent="0.25"/>
    <row r="25" spans="33:57" ht="20.100000000000001" customHeight="1" x14ac:dyDescent="0.25"/>
    <row r="26" spans="33:57" ht="20.100000000000001" customHeight="1" x14ac:dyDescent="0.25"/>
    <row r="27" spans="33:57" ht="20.100000000000001" customHeight="1" x14ac:dyDescent="0.25"/>
    <row r="28" spans="33:57" ht="20.100000000000001" customHeight="1" x14ac:dyDescent="0.25"/>
    <row r="29" spans="33:57" ht="15.75" customHeight="1" x14ac:dyDescent="0.25"/>
    <row r="30" spans="33:57" ht="15" customHeight="1" x14ac:dyDescent="0.25"/>
    <row r="31" spans="33:57" ht="20.100000000000001" customHeight="1" x14ac:dyDescent="0.25"/>
    <row r="32" spans="33:5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78" spans="1:11" ht="18.75" x14ac:dyDescent="0.25">
      <c r="A78" s="132"/>
      <c r="E78" s="132"/>
      <c r="I78" s="133"/>
      <c r="J78" s="133"/>
      <c r="K78" s="133"/>
    </row>
  </sheetData>
  <protectedRanges>
    <protectedRange sqref="K78 D78:H78 A78 A79:Y9999 A22:Y25 L64:Y78" name="Edit Form"/>
  </protectedRanges>
  <dataConsolidate function="product">
    <dataRefs count="1">
      <dataRef ref="E2:G14" sheet="Glass Order Entry - Canada" r:id="rId1"/>
    </dataRefs>
  </dataConsolidate>
  <pageMargins left="0.23622047244094488" right="0.23622047244094488" top="0.82677165354330706" bottom="0.23622047244094488" header="0" footer="0"/>
  <pageSetup paperSize="3" scale="24" orientation="landscape" verticalDpi="203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E7E7-BB50-4A8B-A489-BF5A3AE856CB}">
  <sheetPr codeName="Sheet23">
    <pageSetUpPr fitToPage="1"/>
  </sheetPr>
  <dimension ref="A1:BK76"/>
  <sheetViews>
    <sheetView view="pageBreakPreview" topLeftCell="AD1" zoomScale="70" zoomScaleNormal="90" zoomScaleSheetLayoutView="70" workbookViewId="0">
      <pane ySplit="1" topLeftCell="A2" activePane="bottomLeft" state="frozen"/>
      <selection pane="bottomLeft" activeCell="AG5" sqref="AG5"/>
    </sheetView>
  </sheetViews>
  <sheetFormatPr defaultColWidth="8.7109375" defaultRowHeight="15" x14ac:dyDescent="0.25"/>
  <cols>
    <col min="1" max="1" width="10.7109375" style="8" bestFit="1" customWidth="1"/>
    <col min="2" max="4" width="11.28515625" style="8" bestFit="1" customWidth="1"/>
    <col min="5" max="5" width="12.28515625" style="8" bestFit="1" customWidth="1"/>
    <col min="6" max="6" width="7.85546875" style="8" bestFit="1" customWidth="1"/>
    <col min="7" max="7" width="28" style="8" customWidth="1"/>
    <col min="8" max="8" width="11" style="8" bestFit="1" customWidth="1"/>
    <col min="9" max="9" width="11.42578125" style="8" bestFit="1" customWidth="1"/>
    <col min="10" max="10" width="9.85546875" style="8" bestFit="1" customWidth="1"/>
    <col min="11" max="11" width="14.5703125" style="8" bestFit="1" customWidth="1"/>
    <col min="12" max="12" width="12.42578125" style="8" bestFit="1" customWidth="1"/>
    <col min="13" max="13" width="10.140625" style="8" bestFit="1" customWidth="1"/>
    <col min="14" max="14" width="10.28515625" style="8" bestFit="1" customWidth="1"/>
    <col min="15" max="15" width="14.5703125" style="8" customWidth="1"/>
    <col min="16" max="16" width="59.85546875" style="8" bestFit="1" customWidth="1"/>
    <col min="17" max="17" width="53.28515625" style="8" bestFit="1" customWidth="1"/>
    <col min="18" max="18" width="8.5703125" style="8" bestFit="1" customWidth="1"/>
    <col min="19" max="19" width="7.140625" style="8" bestFit="1" customWidth="1"/>
    <col min="20" max="20" width="8.5703125" style="8" bestFit="1" customWidth="1"/>
    <col min="21" max="21" width="6.85546875" style="8" bestFit="1" customWidth="1"/>
    <col min="22" max="22" width="11.85546875" style="8" bestFit="1" customWidth="1"/>
    <col min="23" max="23" width="13.85546875" style="8" bestFit="1" customWidth="1"/>
    <col min="24" max="24" width="6.42578125" style="8" bestFit="1" customWidth="1"/>
    <col min="25" max="25" width="6.85546875" style="8" bestFit="1" customWidth="1"/>
    <col min="26" max="26" width="3" style="8" bestFit="1" customWidth="1"/>
    <col min="27" max="27" width="4.28515625" style="8" bestFit="1" customWidth="1"/>
    <col min="28" max="28" width="18.7109375" style="8" bestFit="1" customWidth="1"/>
    <col min="29" max="29" width="16.140625" style="8" bestFit="1" customWidth="1"/>
    <col min="30" max="30" width="14.5703125" style="8" bestFit="1" customWidth="1"/>
    <col min="31" max="31" width="3.7109375" style="8" bestFit="1" customWidth="1"/>
    <col min="32" max="32" width="8.7109375" style="8"/>
    <col min="33" max="33" width="10.42578125" style="8" bestFit="1" customWidth="1"/>
    <col min="34" max="34" width="11.28515625" style="8" bestFit="1" customWidth="1"/>
    <col min="35" max="36" width="10" style="134" bestFit="1" customWidth="1"/>
    <col min="37" max="37" width="12.42578125" style="8" bestFit="1" customWidth="1"/>
    <col min="38" max="38" width="8.140625" style="8" bestFit="1" customWidth="1"/>
    <col min="39" max="39" width="8.7109375" style="8"/>
    <col min="40" max="40" width="11" style="8" bestFit="1" customWidth="1"/>
    <col min="41" max="41" width="11.42578125" style="8" bestFit="1" customWidth="1"/>
    <col min="42" max="42" width="9.85546875" style="8" bestFit="1" customWidth="1"/>
    <col min="43" max="43" width="14.5703125" style="8" bestFit="1" customWidth="1"/>
    <col min="44" max="44" width="12.42578125" style="8" bestFit="1" customWidth="1"/>
    <col min="45" max="45" width="10.140625" style="8" bestFit="1" customWidth="1"/>
    <col min="46" max="46" width="10.28515625" style="8" bestFit="1" customWidth="1"/>
    <col min="47" max="47" width="14.5703125" style="8" bestFit="1" customWidth="1"/>
    <col min="48" max="50" width="8.5703125" style="8" bestFit="1" customWidth="1"/>
    <col min="51" max="51" width="7.140625" style="8" bestFit="1" customWidth="1"/>
    <col min="52" max="52" width="8.5703125" style="8" bestFit="1" customWidth="1"/>
    <col min="53" max="53" width="6.85546875" style="8" bestFit="1" customWidth="1"/>
    <col min="54" max="54" width="11.85546875" style="8" bestFit="1" customWidth="1"/>
    <col min="55" max="55" width="13.85546875" style="8" bestFit="1" customWidth="1"/>
    <col min="56" max="59" width="8.7109375" style="8"/>
    <col min="60" max="60" width="18.7109375" style="8" bestFit="1" customWidth="1"/>
    <col min="61" max="61" width="16.140625" style="8" bestFit="1" customWidth="1"/>
    <col min="62" max="62" width="14.7109375" style="8" bestFit="1" customWidth="1"/>
    <col min="63" max="16384" width="8.7109375" style="8"/>
  </cols>
  <sheetData>
    <row r="1" spans="33:63" hidden="1" x14ac:dyDescent="0.25"/>
    <row r="2" spans="33:63" ht="20.100000000000001" hidden="1" customHeight="1" x14ac:dyDescent="0.25"/>
    <row r="3" spans="33:63" ht="20.100000000000001" hidden="1" customHeight="1" x14ac:dyDescent="0.25"/>
    <row r="4" spans="33:63" s="81" customFormat="1" ht="24.95" customHeight="1" x14ac:dyDescent="0.25">
      <c r="AG4" s="81" t="s">
        <v>1042</v>
      </c>
      <c r="AH4" s="81" t="s">
        <v>1043</v>
      </c>
      <c r="AI4" s="135" t="s">
        <v>1044</v>
      </c>
      <c r="AJ4" s="135" t="s">
        <v>1045</v>
      </c>
      <c r="AK4" s="81" t="s">
        <v>1046</v>
      </c>
      <c r="AL4" s="81" t="s">
        <v>1047</v>
      </c>
      <c r="AM4" s="81" t="s">
        <v>1048</v>
      </c>
      <c r="AN4" s="81" t="s">
        <v>1049</v>
      </c>
      <c r="AO4" s="81" t="s">
        <v>1050</v>
      </c>
      <c r="AP4" s="81" t="s">
        <v>1051</v>
      </c>
      <c r="AQ4" s="81" t="s">
        <v>1052</v>
      </c>
      <c r="AR4" s="81" t="s">
        <v>1053</v>
      </c>
      <c r="AS4" s="81" t="s">
        <v>1054</v>
      </c>
      <c r="AT4" s="81" t="s">
        <v>1055</v>
      </c>
      <c r="AU4" s="81" t="s">
        <v>1056</v>
      </c>
      <c r="AV4" s="81" t="s">
        <v>1057</v>
      </c>
      <c r="AW4" s="81" t="s">
        <v>1058</v>
      </c>
      <c r="AX4" s="81" t="s">
        <v>1059</v>
      </c>
      <c r="AY4" s="81" t="s">
        <v>1060</v>
      </c>
      <c r="AZ4" s="81" t="s">
        <v>1061</v>
      </c>
      <c r="BA4" s="81" t="s">
        <v>1062</v>
      </c>
      <c r="BB4" s="81" t="s">
        <v>1063</v>
      </c>
      <c r="BC4" s="81" t="s">
        <v>1064</v>
      </c>
      <c r="BD4" s="81" t="s">
        <v>1065</v>
      </c>
      <c r="BE4" s="81" t="s">
        <v>1066</v>
      </c>
      <c r="BF4" s="81" t="s">
        <v>1067</v>
      </c>
      <c r="BG4" s="81" t="s">
        <v>1068</v>
      </c>
      <c r="BH4" s="81" t="s">
        <v>1069</v>
      </c>
      <c r="BI4" s="81" t="s">
        <v>1070</v>
      </c>
      <c r="BJ4" s="81" t="s">
        <v>1071</v>
      </c>
      <c r="BK4" s="81" t="s">
        <v>77</v>
      </c>
    </row>
    <row r="5" spans="33:63" s="82" customFormat="1" ht="18.75" x14ac:dyDescent="0.25">
      <c r="AG5" s="82" t="str">
        <f>IF(AH5&lt;&gt;"",CONCATENATE("N",ROW()-4,"="),"")</f>
        <v/>
      </c>
      <c r="AH5" s="82" t="str">
        <f>IF(ISBLANK(Glass!F5),"",Glass!F5)</f>
        <v/>
      </c>
      <c r="AI5" s="136" t="str">
        <f>IFERROR((Glass!I5-Service!AQ16)," ")</f>
        <v xml:space="preserve"> </v>
      </c>
      <c r="AJ5" s="136" t="str">
        <f>IFERROR((Glass!J5-Service!AR16)," ")</f>
        <v xml:space="preserve"> </v>
      </c>
      <c r="AK5" s="82" t="str">
        <f>""&amp;Glass!B5</f>
        <v/>
      </c>
      <c r="AM5" s="82" t="str">
        <f>IF(ISBLANK(Glass!K5),"",CONCATENATE(Glass!K5,"/",Glass!L5,"/",Glass!M5))</f>
        <v/>
      </c>
      <c r="AN5" s="82" t="s">
        <v>1072</v>
      </c>
      <c r="AO5" s="82" t="s">
        <v>1072</v>
      </c>
      <c r="AP5" s="82" t="s">
        <v>1072</v>
      </c>
      <c r="AQ5" s="82" t="s">
        <v>1072</v>
      </c>
      <c r="AR5" s="82" t="s">
        <v>1072</v>
      </c>
      <c r="AS5" s="82" t="s">
        <v>1072</v>
      </c>
      <c r="AT5" s="82" t="s">
        <v>1072</v>
      </c>
      <c r="AU5" s="87" t="str">
        <f>IF(ISBLANK(Glass!E5),"",Glass!E5)</f>
        <v/>
      </c>
      <c r="AX5" s="82" t="str">
        <f>""&amp;Glass!O5</f>
        <v/>
      </c>
      <c r="AY5" s="82" t="s">
        <v>1072</v>
      </c>
      <c r="AZ5" s="82" t="s">
        <v>1072</v>
      </c>
      <c r="BA5" s="82" t="s">
        <v>1072</v>
      </c>
      <c r="BB5" s="82" t="s">
        <v>1072</v>
      </c>
      <c r="BC5" s="82" t="s">
        <v>1072</v>
      </c>
      <c r="BD5" s="82" t="s">
        <v>1072</v>
      </c>
      <c r="BE5" s="82" t="s">
        <v>1072</v>
      </c>
      <c r="BF5" s="82" t="s">
        <v>1072</v>
      </c>
      <c r="BG5" s="82" t="s">
        <v>1072</v>
      </c>
      <c r="BH5" s="82" t="s">
        <v>1072</v>
      </c>
      <c r="BI5" s="82" t="s">
        <v>1072</v>
      </c>
      <c r="BJ5" s="82" t="s">
        <v>1072</v>
      </c>
      <c r="BK5" s="82" t="str">
        <f>""&amp;Glass!A5</f>
        <v/>
      </c>
    </row>
    <row r="6" spans="33:63" s="82" customFormat="1" ht="18.75" x14ac:dyDescent="0.25">
      <c r="AG6" s="82" t="str">
        <f>IF(AH6&lt;&gt;"",CONCATENATE("N",ROW()-4,"="),"")</f>
        <v/>
      </c>
      <c r="AH6" s="82" t="str">
        <f>IF(ISBLANK(Glass!F6),"",Glass!F6)</f>
        <v/>
      </c>
      <c r="AI6" s="136" t="str">
        <f>IFERROR((Glass!I6-Service!AQ17)," ")</f>
        <v xml:space="preserve"> </v>
      </c>
      <c r="AJ6" s="136" t="str">
        <f>IFERROR((Glass!J6-Service!AR17)," ")</f>
        <v xml:space="preserve"> </v>
      </c>
      <c r="AK6" s="82" t="str">
        <f>""&amp;Glass!B6</f>
        <v/>
      </c>
      <c r="AM6" s="82" t="str">
        <f>IF(ISBLANK(Glass!K6),"",CONCATENATE(Glass!K6,"/",Glass!L6,"/",Glass!M6))</f>
        <v/>
      </c>
      <c r="AN6" s="82" t="s">
        <v>1072</v>
      </c>
      <c r="AO6" s="82" t="s">
        <v>1072</v>
      </c>
      <c r="AP6" s="82" t="s">
        <v>1072</v>
      </c>
      <c r="AQ6" s="82" t="s">
        <v>1072</v>
      </c>
      <c r="AR6" s="82" t="s">
        <v>1072</v>
      </c>
      <c r="AS6" s="82" t="s">
        <v>1072</v>
      </c>
      <c r="AT6" s="82" t="s">
        <v>1072</v>
      </c>
      <c r="AU6" s="87" t="str">
        <f>IF(ISBLANK(Glass!E6),"",Glass!E6)</f>
        <v/>
      </c>
      <c r="AX6" s="82" t="str">
        <f>""&amp;Glass!O6</f>
        <v/>
      </c>
      <c r="AY6" s="82" t="s">
        <v>1072</v>
      </c>
      <c r="AZ6" s="82" t="s">
        <v>1072</v>
      </c>
      <c r="BA6" s="82" t="s">
        <v>1072</v>
      </c>
      <c r="BB6" s="82" t="s">
        <v>1072</v>
      </c>
      <c r="BC6" s="82" t="s">
        <v>1072</v>
      </c>
      <c r="BD6" s="82" t="s">
        <v>1072</v>
      </c>
      <c r="BE6" s="82" t="s">
        <v>1072</v>
      </c>
      <c r="BF6" s="82" t="s">
        <v>1072</v>
      </c>
      <c r="BG6" s="82" t="s">
        <v>1072</v>
      </c>
      <c r="BH6" s="82" t="s">
        <v>1072</v>
      </c>
      <c r="BI6" s="82" t="s">
        <v>1072</v>
      </c>
      <c r="BJ6" s="82" t="s">
        <v>1072</v>
      </c>
      <c r="BK6" s="82" t="str">
        <f>""&amp;Glass!A6</f>
        <v/>
      </c>
    </row>
    <row r="7" spans="33:63" s="82" customFormat="1" ht="18.75" x14ac:dyDescent="0.25">
      <c r="AG7" s="82" t="str">
        <f t="shared" ref="AG7:AG21" si="0">IF(AH7&lt;&gt;"",CONCATENATE("N",ROW()-4,"="),"")</f>
        <v/>
      </c>
      <c r="AH7" s="82" t="str">
        <f>IF(ISBLANK(Glass!F7),"",Glass!F7)</f>
        <v/>
      </c>
      <c r="AI7" s="136" t="str">
        <f>IFERROR((Glass!I7-Service!AQ18)," ")</f>
        <v xml:space="preserve"> </v>
      </c>
      <c r="AJ7" s="136" t="str">
        <f>IFERROR((Glass!J7-Service!AR18)," ")</f>
        <v xml:space="preserve"> </v>
      </c>
      <c r="AK7" s="82" t="str">
        <f>""&amp;Glass!B7</f>
        <v/>
      </c>
      <c r="AM7" s="82" t="str">
        <f>IF(ISBLANK(Glass!K7),"",CONCATENATE(Glass!K7,"/",Glass!L7,"/",Glass!M7))</f>
        <v/>
      </c>
      <c r="AN7" s="82" t="s">
        <v>1072</v>
      </c>
      <c r="AO7" s="82" t="s">
        <v>1072</v>
      </c>
      <c r="AP7" s="82" t="s">
        <v>1072</v>
      </c>
      <c r="AQ7" s="82" t="s">
        <v>1072</v>
      </c>
      <c r="AR7" s="82" t="s">
        <v>1072</v>
      </c>
      <c r="AS7" s="82" t="s">
        <v>1072</v>
      </c>
      <c r="AT7" s="82" t="s">
        <v>1072</v>
      </c>
      <c r="AU7" s="87" t="str">
        <f>IF(ISBLANK(Glass!E7),"",Glass!E7)</f>
        <v/>
      </c>
      <c r="AX7" s="82" t="str">
        <f>""&amp;Glass!O7</f>
        <v/>
      </c>
      <c r="AY7" s="82" t="s">
        <v>1072</v>
      </c>
      <c r="AZ7" s="82" t="s">
        <v>1072</v>
      </c>
      <c r="BA7" s="82" t="s">
        <v>1072</v>
      </c>
      <c r="BB7" s="82" t="s">
        <v>1072</v>
      </c>
      <c r="BC7" s="82" t="s">
        <v>1072</v>
      </c>
      <c r="BD7" s="82" t="s">
        <v>1072</v>
      </c>
      <c r="BE7" s="82" t="s">
        <v>1072</v>
      </c>
      <c r="BF7" s="82" t="s">
        <v>1072</v>
      </c>
      <c r="BG7" s="82" t="s">
        <v>1072</v>
      </c>
      <c r="BH7" s="82" t="s">
        <v>1072</v>
      </c>
      <c r="BI7" s="82" t="s">
        <v>1072</v>
      </c>
      <c r="BJ7" s="82" t="s">
        <v>1072</v>
      </c>
      <c r="BK7" s="82" t="str">
        <f>""&amp;Glass!A7</f>
        <v/>
      </c>
    </row>
    <row r="8" spans="33:63" s="82" customFormat="1" ht="18.75" x14ac:dyDescent="0.25">
      <c r="AG8" s="82" t="e">
        <f t="shared" si="0"/>
        <v>#REF!</v>
      </c>
      <c r="AH8" s="82" t="e">
        <f>IF(ISBLANK(Glass!#REF!),"",Glass!#REF!)</f>
        <v>#REF!</v>
      </c>
      <c r="AI8" s="136" t="str">
        <f>IFERROR((Glass!#REF!-Service!AQ19)," ")</f>
        <v xml:space="preserve"> </v>
      </c>
      <c r="AJ8" s="136" t="str">
        <f>IFERROR((Glass!#REF!-Service!AR19)," ")</f>
        <v xml:space="preserve"> </v>
      </c>
      <c r="AK8" s="82" t="e">
        <f>""&amp;Glass!#REF!</f>
        <v>#REF!</v>
      </c>
      <c r="AM8" s="82" t="e">
        <f>IF(ISBLANK(Glass!#REF!),"",CONCATENATE(Glass!#REF!,"/",Glass!#REF!,"/",Glass!#REF!))</f>
        <v>#REF!</v>
      </c>
      <c r="AN8" s="82" t="s">
        <v>1072</v>
      </c>
      <c r="AO8" s="82" t="s">
        <v>1072</v>
      </c>
      <c r="AP8" s="82" t="s">
        <v>1072</v>
      </c>
      <c r="AQ8" s="82" t="s">
        <v>1072</v>
      </c>
      <c r="AR8" s="82" t="s">
        <v>1072</v>
      </c>
      <c r="AS8" s="82" t="s">
        <v>1072</v>
      </c>
      <c r="AT8" s="82" t="s">
        <v>1072</v>
      </c>
      <c r="AU8" s="87" t="e">
        <f>IF(ISBLANK(Glass!#REF!),"",Glass!#REF!)</f>
        <v>#REF!</v>
      </c>
      <c r="AX8" s="82" t="e">
        <f>""&amp;Glass!#REF!</f>
        <v>#REF!</v>
      </c>
      <c r="AY8" s="82" t="s">
        <v>1072</v>
      </c>
      <c r="AZ8" s="82" t="s">
        <v>1072</v>
      </c>
      <c r="BA8" s="82" t="s">
        <v>1072</v>
      </c>
      <c r="BB8" s="82" t="s">
        <v>1072</v>
      </c>
      <c r="BC8" s="82" t="s">
        <v>1072</v>
      </c>
      <c r="BD8" s="82" t="s">
        <v>1072</v>
      </c>
      <c r="BE8" s="82" t="s">
        <v>1072</v>
      </c>
      <c r="BF8" s="82" t="s">
        <v>1072</v>
      </c>
      <c r="BG8" s="82" t="s">
        <v>1072</v>
      </c>
      <c r="BH8" s="82" t="s">
        <v>1072</v>
      </c>
      <c r="BI8" s="82" t="s">
        <v>1072</v>
      </c>
      <c r="BJ8" s="82" t="s">
        <v>1072</v>
      </c>
      <c r="BK8" s="82" t="e">
        <f>""&amp;Glass!#REF!</f>
        <v>#REF!</v>
      </c>
    </row>
    <row r="9" spans="33:63" s="82" customFormat="1" ht="18.75" x14ac:dyDescent="0.25">
      <c r="AG9" s="82" t="str">
        <f t="shared" si="0"/>
        <v/>
      </c>
      <c r="AH9" s="82" t="str">
        <f>IF(ISBLANK(Glass!F9),"",Glass!F9)</f>
        <v/>
      </c>
      <c r="AI9" s="136" t="str">
        <f>IFERROR((Glass!I9-Service!AQ20)," ")</f>
        <v xml:space="preserve"> </v>
      </c>
      <c r="AJ9" s="136" t="str">
        <f>IFERROR((Glass!J9-Service!AR20)," ")</f>
        <v xml:space="preserve"> </v>
      </c>
      <c r="AK9" s="82" t="str">
        <f>""&amp;Glass!B9</f>
        <v/>
      </c>
      <c r="AM9" s="82" t="str">
        <f>IF(ISBLANK(Glass!K9),"",CONCATENATE(Glass!K9,"/",Glass!L9,"/",Glass!M9))</f>
        <v/>
      </c>
      <c r="AN9" s="82" t="s">
        <v>1072</v>
      </c>
      <c r="AO9" s="82" t="s">
        <v>1072</v>
      </c>
      <c r="AP9" s="82" t="s">
        <v>1072</v>
      </c>
      <c r="AQ9" s="82" t="s">
        <v>1072</v>
      </c>
      <c r="AR9" s="82" t="s">
        <v>1072</v>
      </c>
      <c r="AS9" s="82" t="s">
        <v>1072</v>
      </c>
      <c r="AT9" s="82" t="s">
        <v>1072</v>
      </c>
      <c r="AU9" s="87" t="str">
        <f>IF(ISBLANK(Glass!E9),"",Glass!E9)</f>
        <v/>
      </c>
      <c r="AX9" s="82" t="str">
        <f>""&amp;Glass!O9</f>
        <v/>
      </c>
      <c r="AY9" s="82" t="s">
        <v>1072</v>
      </c>
      <c r="AZ9" s="82" t="s">
        <v>1072</v>
      </c>
      <c r="BA9" s="82" t="s">
        <v>1072</v>
      </c>
      <c r="BB9" s="82" t="s">
        <v>1072</v>
      </c>
      <c r="BC9" s="82" t="s">
        <v>1072</v>
      </c>
      <c r="BD9" s="82" t="s">
        <v>1072</v>
      </c>
      <c r="BE9" s="82" t="s">
        <v>1072</v>
      </c>
      <c r="BF9" s="82" t="s">
        <v>1072</v>
      </c>
      <c r="BG9" s="82" t="s">
        <v>1072</v>
      </c>
      <c r="BH9" s="82" t="s">
        <v>1072</v>
      </c>
      <c r="BI9" s="82" t="s">
        <v>1072</v>
      </c>
      <c r="BJ9" s="82" t="s">
        <v>1072</v>
      </c>
      <c r="BK9" s="82" t="str">
        <f>""&amp;Glass!A9</f>
        <v/>
      </c>
    </row>
    <row r="10" spans="33:63" s="82" customFormat="1" ht="18.75" x14ac:dyDescent="0.25">
      <c r="AG10" s="82" t="str">
        <f t="shared" si="0"/>
        <v/>
      </c>
      <c r="AH10" s="82" t="str">
        <f>IF(ISBLANK(Glass!F10),"",Glass!F10)</f>
        <v/>
      </c>
      <c r="AI10" s="136" t="str">
        <f>IFERROR((Glass!I10-Service!AQ21)," ")</f>
        <v xml:space="preserve"> </v>
      </c>
      <c r="AJ10" s="136" t="str">
        <f>IFERROR((Glass!J10-Service!AR21)," ")</f>
        <v xml:space="preserve"> </v>
      </c>
      <c r="AK10" s="82" t="str">
        <f>""&amp;Glass!B10</f>
        <v/>
      </c>
      <c r="AM10" s="82" t="str">
        <f>IF(ISBLANK(Glass!K10),"",CONCATENATE(Glass!K10,"/",Glass!L10,"/",Glass!M10))</f>
        <v/>
      </c>
      <c r="AN10" s="82" t="s">
        <v>1072</v>
      </c>
      <c r="AO10" s="82" t="s">
        <v>1072</v>
      </c>
      <c r="AP10" s="82" t="s">
        <v>1072</v>
      </c>
      <c r="AQ10" s="82" t="s">
        <v>1072</v>
      </c>
      <c r="AR10" s="82" t="s">
        <v>1072</v>
      </c>
      <c r="AS10" s="82" t="s">
        <v>1072</v>
      </c>
      <c r="AT10" s="82" t="s">
        <v>1072</v>
      </c>
      <c r="AU10" s="87" t="str">
        <f>IF(ISBLANK(Glass!E10),"",Glass!E10)</f>
        <v/>
      </c>
      <c r="AX10" s="82" t="str">
        <f>""&amp;Glass!O10</f>
        <v/>
      </c>
      <c r="AY10" s="82" t="s">
        <v>1072</v>
      </c>
      <c r="AZ10" s="82" t="s">
        <v>1072</v>
      </c>
      <c r="BA10" s="82" t="s">
        <v>1072</v>
      </c>
      <c r="BB10" s="82" t="s">
        <v>1072</v>
      </c>
      <c r="BC10" s="82" t="s">
        <v>1072</v>
      </c>
      <c r="BD10" s="82" t="s">
        <v>1072</v>
      </c>
      <c r="BE10" s="82" t="s">
        <v>1072</v>
      </c>
      <c r="BF10" s="82" t="s">
        <v>1072</v>
      </c>
      <c r="BG10" s="82" t="s">
        <v>1072</v>
      </c>
      <c r="BH10" s="82" t="s">
        <v>1072</v>
      </c>
      <c r="BI10" s="82" t="s">
        <v>1072</v>
      </c>
      <c r="BJ10" s="82" t="s">
        <v>1072</v>
      </c>
      <c r="BK10" s="82" t="str">
        <f>""&amp;Glass!A10</f>
        <v/>
      </c>
    </row>
    <row r="11" spans="33:63" s="82" customFormat="1" ht="18.75" x14ac:dyDescent="0.25">
      <c r="AG11" s="82" t="str">
        <f t="shared" si="0"/>
        <v/>
      </c>
      <c r="AH11" s="82" t="str">
        <f>IF(ISBLANK(Glass!F11),"",Glass!F11)</f>
        <v/>
      </c>
      <c r="AI11" s="136" t="str">
        <f>IFERROR((Glass!I11-Service!AQ22)," ")</f>
        <v xml:space="preserve"> </v>
      </c>
      <c r="AJ11" s="136" t="str">
        <f>IFERROR((Glass!J11-Service!AR22)," ")</f>
        <v xml:space="preserve"> </v>
      </c>
      <c r="AK11" s="82" t="str">
        <f>""&amp;Glass!B11</f>
        <v/>
      </c>
      <c r="AM11" s="82" t="str">
        <f>IF(ISBLANK(Glass!K11),"",CONCATENATE(Glass!K11,"/",Glass!L11,"/",Glass!M11))</f>
        <v/>
      </c>
      <c r="AN11" s="82" t="s">
        <v>1072</v>
      </c>
      <c r="AO11" s="82" t="s">
        <v>1072</v>
      </c>
      <c r="AP11" s="82" t="s">
        <v>1072</v>
      </c>
      <c r="AQ11" s="82" t="s">
        <v>1072</v>
      </c>
      <c r="AR11" s="82" t="s">
        <v>1072</v>
      </c>
      <c r="AS11" s="82" t="s">
        <v>1072</v>
      </c>
      <c r="AT11" s="82" t="s">
        <v>1072</v>
      </c>
      <c r="AU11" s="87" t="str">
        <f>IF(ISBLANK(Glass!E11),"",Glass!E11)</f>
        <v/>
      </c>
      <c r="AX11" s="82" t="str">
        <f>""&amp;Glass!O11</f>
        <v/>
      </c>
      <c r="AY11" s="82" t="s">
        <v>1072</v>
      </c>
      <c r="AZ11" s="82" t="s">
        <v>1072</v>
      </c>
      <c r="BA11" s="82" t="s">
        <v>1072</v>
      </c>
      <c r="BB11" s="82" t="s">
        <v>1072</v>
      </c>
      <c r="BC11" s="82" t="s">
        <v>1072</v>
      </c>
      <c r="BD11" s="82" t="s">
        <v>1072</v>
      </c>
      <c r="BE11" s="82" t="s">
        <v>1072</v>
      </c>
      <c r="BF11" s="82" t="s">
        <v>1072</v>
      </c>
      <c r="BG11" s="82" t="s">
        <v>1072</v>
      </c>
      <c r="BH11" s="82" t="s">
        <v>1072</v>
      </c>
      <c r="BI11" s="82" t="s">
        <v>1072</v>
      </c>
      <c r="BJ11" s="82" t="s">
        <v>1072</v>
      </c>
      <c r="BK11" s="82" t="str">
        <f>""&amp;Glass!A11</f>
        <v/>
      </c>
    </row>
    <row r="12" spans="33:63" s="82" customFormat="1" ht="18.75" x14ac:dyDescent="0.25">
      <c r="AG12" s="82" t="str">
        <f t="shared" si="0"/>
        <v/>
      </c>
      <c r="AH12" s="82" t="str">
        <f>IF(ISBLANK(Glass!F12),"",Glass!F12)</f>
        <v/>
      </c>
      <c r="AI12" s="136" t="str">
        <f>IFERROR((Glass!I12-Service!AQ23)," ")</f>
        <v xml:space="preserve"> </v>
      </c>
      <c r="AJ12" s="136" t="str">
        <f>IFERROR((Glass!J12-Service!AR23)," ")</f>
        <v xml:space="preserve"> </v>
      </c>
      <c r="AK12" s="82" t="str">
        <f>""&amp;Glass!B12</f>
        <v/>
      </c>
      <c r="AM12" s="82" t="str">
        <f>IF(ISBLANK(Glass!K12),"",CONCATENATE(Glass!K12,"/",Glass!L12,"/",Glass!M12))</f>
        <v/>
      </c>
      <c r="AN12" s="82" t="s">
        <v>1072</v>
      </c>
      <c r="AO12" s="82" t="s">
        <v>1072</v>
      </c>
      <c r="AP12" s="82" t="s">
        <v>1072</v>
      </c>
      <c r="AQ12" s="82" t="s">
        <v>1072</v>
      </c>
      <c r="AR12" s="82" t="s">
        <v>1072</v>
      </c>
      <c r="AS12" s="82" t="s">
        <v>1072</v>
      </c>
      <c r="AT12" s="82" t="s">
        <v>1072</v>
      </c>
      <c r="AU12" s="87" t="str">
        <f>IF(ISBLANK(Glass!E12),"",Glass!E12)</f>
        <v/>
      </c>
      <c r="AX12" s="82" t="str">
        <f>""&amp;Glass!O12</f>
        <v/>
      </c>
      <c r="AY12" s="82" t="s">
        <v>1072</v>
      </c>
      <c r="AZ12" s="82" t="s">
        <v>1072</v>
      </c>
      <c r="BA12" s="82" t="s">
        <v>1072</v>
      </c>
      <c r="BB12" s="82" t="s">
        <v>1072</v>
      </c>
      <c r="BC12" s="82" t="s">
        <v>1072</v>
      </c>
      <c r="BD12" s="82" t="s">
        <v>1072</v>
      </c>
      <c r="BE12" s="82" t="s">
        <v>1072</v>
      </c>
      <c r="BF12" s="82" t="s">
        <v>1072</v>
      </c>
      <c r="BG12" s="82" t="s">
        <v>1072</v>
      </c>
      <c r="BH12" s="82" t="s">
        <v>1072</v>
      </c>
      <c r="BI12" s="82" t="s">
        <v>1072</v>
      </c>
      <c r="BJ12" s="82" t="s">
        <v>1072</v>
      </c>
      <c r="BK12" s="82" t="str">
        <f>""&amp;Glass!A12</f>
        <v/>
      </c>
    </row>
    <row r="13" spans="33:63" ht="20.100000000000001" customHeight="1" x14ac:dyDescent="0.25">
      <c r="AG13" s="82" t="str">
        <f t="shared" si="0"/>
        <v/>
      </c>
      <c r="AH13" s="82" t="str">
        <f>IF(ISBLANK(Glass!F13),"",Glass!F13)</f>
        <v/>
      </c>
      <c r="AI13" s="136" t="str">
        <f>IFERROR((Glass!I13-Service!AQ24)," ")</f>
        <v xml:space="preserve"> </v>
      </c>
      <c r="AJ13" s="136" t="str">
        <f>IFERROR((Glass!J13-Service!AR24)," ")</f>
        <v xml:space="preserve"> </v>
      </c>
      <c r="AK13" s="82" t="str">
        <f>""&amp;Glass!B13</f>
        <v/>
      </c>
      <c r="AM13" s="82" t="str">
        <f>IF(ISBLANK(Glass!K13),"",CONCATENATE(Glass!K13,"/",Glass!L13,"/",Glass!M13))</f>
        <v/>
      </c>
      <c r="AU13" s="87" t="str">
        <f>IF(ISBLANK(Glass!E13),"",Glass!E13)</f>
        <v/>
      </c>
      <c r="AX13" s="82" t="str">
        <f>""&amp;Glass!O13</f>
        <v/>
      </c>
      <c r="BK13" s="82" t="str">
        <f>""&amp;Glass!A13</f>
        <v/>
      </c>
    </row>
    <row r="14" spans="33:63" ht="15" customHeight="1" x14ac:dyDescent="0.25">
      <c r="AG14" s="82" t="str">
        <f t="shared" si="0"/>
        <v/>
      </c>
      <c r="AH14" s="82" t="str">
        <f>IF(ISBLANK(Glass!F14),"",Glass!F14)</f>
        <v/>
      </c>
      <c r="AI14" s="136" t="str">
        <f>IFERROR((Glass!I14-Service!AQ25)," ")</f>
        <v xml:space="preserve"> </v>
      </c>
      <c r="AJ14" s="136" t="str">
        <f>IFERROR((Glass!J14-Service!AR25)," ")</f>
        <v xml:space="preserve"> </v>
      </c>
      <c r="AK14" s="82" t="str">
        <f>""&amp;Glass!B14</f>
        <v/>
      </c>
      <c r="AM14" s="82" t="str">
        <f>IF(ISBLANK(Glass!K14),"",CONCATENATE(Glass!K14,"/",Glass!L14,"/",Glass!M14))</f>
        <v/>
      </c>
      <c r="AU14" s="87" t="str">
        <f>IF(ISBLANK(Glass!E14),"",Glass!E14)</f>
        <v/>
      </c>
      <c r="AX14" s="82" t="str">
        <f>""&amp;Glass!O14</f>
        <v/>
      </c>
      <c r="BK14" s="82" t="str">
        <f>""&amp;Glass!A14</f>
        <v/>
      </c>
    </row>
    <row r="15" spans="33:63" ht="15" customHeight="1" x14ac:dyDescent="0.25">
      <c r="AG15" s="82" t="str">
        <f t="shared" si="0"/>
        <v/>
      </c>
      <c r="AH15" s="82" t="str">
        <f>IF(ISBLANK(Glass!F15),"",Glass!F15)</f>
        <v/>
      </c>
      <c r="AI15" s="136" t="str">
        <f>IFERROR((Glass!I15-Service!AQ26)," ")</f>
        <v xml:space="preserve"> </v>
      </c>
      <c r="AJ15" s="136" t="str">
        <f>IFERROR((Glass!J15-Service!AR26)," ")</f>
        <v xml:space="preserve"> </v>
      </c>
      <c r="AK15" s="82" t="str">
        <f>""&amp;Glass!B15</f>
        <v/>
      </c>
      <c r="AM15" s="82" t="str">
        <f>IF(ISBLANK(Glass!K15),"",CONCATENATE(Glass!K15,"/",Glass!L15,"/",Glass!M15))</f>
        <v/>
      </c>
      <c r="AU15" s="87" t="str">
        <f>IF(ISBLANK(Glass!E15),"",Glass!E15)</f>
        <v/>
      </c>
      <c r="AX15" s="82" t="str">
        <f>""&amp;Glass!O15</f>
        <v/>
      </c>
      <c r="BK15" s="82" t="str">
        <f>""&amp;Glass!A15</f>
        <v/>
      </c>
    </row>
    <row r="16" spans="33:63" ht="15" customHeight="1" x14ac:dyDescent="0.25">
      <c r="AG16" s="82" t="str">
        <f t="shared" si="0"/>
        <v/>
      </c>
      <c r="AH16" s="82" t="str">
        <f>IF(ISBLANK(Glass!F16),"",Glass!F16)</f>
        <v/>
      </c>
      <c r="AI16" s="136" t="str">
        <f>IFERROR((Glass!I16-Service!AQ27)," ")</f>
        <v xml:space="preserve"> </v>
      </c>
      <c r="AJ16" s="136" t="str">
        <f>IFERROR((Glass!J16-Service!AR27)," ")</f>
        <v xml:space="preserve"> </v>
      </c>
      <c r="AK16" s="82" t="str">
        <f>""&amp;Glass!B16</f>
        <v/>
      </c>
      <c r="AM16" s="82" t="str">
        <f>IF(ISBLANK(Glass!K16),"",CONCATENATE(Glass!K16,"/",Glass!L16,"/",Glass!M16))</f>
        <v/>
      </c>
      <c r="AU16" s="87" t="str">
        <f>IF(ISBLANK(Glass!E16),"",Glass!E16)</f>
        <v/>
      </c>
      <c r="AX16" s="82" t="str">
        <f>""&amp;Glass!O16</f>
        <v/>
      </c>
      <c r="BK16" s="82" t="str">
        <f>""&amp;Glass!A16</f>
        <v/>
      </c>
    </row>
    <row r="17" spans="33:63" ht="15" customHeight="1" x14ac:dyDescent="0.25">
      <c r="AG17" s="82" t="str">
        <f t="shared" si="0"/>
        <v/>
      </c>
      <c r="AH17" s="82" t="str">
        <f>IF(ISBLANK(Glass!F17),"",Glass!F17)</f>
        <v/>
      </c>
      <c r="AI17" s="136" t="str">
        <f>IFERROR((Glass!I17-Service!AQ28)," ")</f>
        <v xml:space="preserve"> </v>
      </c>
      <c r="AJ17" s="136" t="str">
        <f>IFERROR((Glass!J17-Service!AR28)," ")</f>
        <v xml:space="preserve"> </v>
      </c>
      <c r="AK17" s="82" t="str">
        <f>""&amp;Glass!B17</f>
        <v/>
      </c>
      <c r="AM17" s="82" t="str">
        <f>IF(ISBLANK(Glass!K17),"",CONCATENATE(Glass!K17,"/",Glass!L17,"/",Glass!M17))</f>
        <v/>
      </c>
      <c r="AU17" s="87" t="str">
        <f>IF(ISBLANK(Glass!E17),"",Glass!E17)</f>
        <v/>
      </c>
      <c r="AX17" s="82" t="str">
        <f>""&amp;Glass!O17</f>
        <v/>
      </c>
      <c r="BK17" s="82" t="str">
        <f>""&amp;Glass!A17</f>
        <v/>
      </c>
    </row>
    <row r="18" spans="33:63" ht="15" customHeight="1" x14ac:dyDescent="0.25">
      <c r="AG18" s="82" t="str">
        <f t="shared" si="0"/>
        <v/>
      </c>
      <c r="AH18" s="82" t="str">
        <f>IF(ISBLANK(Glass!F18),"",Glass!F18)</f>
        <v/>
      </c>
      <c r="AI18" s="136" t="str">
        <f>IFERROR((Glass!I18-Service!AQ29)," ")</f>
        <v xml:space="preserve"> </v>
      </c>
      <c r="AJ18" s="136" t="str">
        <f>IFERROR((Glass!J18-Service!AR29)," ")</f>
        <v xml:space="preserve"> </v>
      </c>
      <c r="AK18" s="82" t="str">
        <f>""&amp;Glass!B18</f>
        <v/>
      </c>
      <c r="AM18" s="82" t="str">
        <f>IF(ISBLANK(Glass!K18),"",CONCATENATE(Glass!K18,"/",Glass!L18,"/",Glass!M18))</f>
        <v/>
      </c>
      <c r="AU18" s="87" t="str">
        <f>IF(ISBLANK(Glass!E18),"",Glass!E18)</f>
        <v/>
      </c>
      <c r="AX18" s="82" t="str">
        <f>""&amp;Glass!O18</f>
        <v/>
      </c>
      <c r="BK18" s="82" t="str">
        <f>""&amp;Glass!A18</f>
        <v/>
      </c>
    </row>
    <row r="19" spans="33:63" ht="15" customHeight="1" x14ac:dyDescent="0.25">
      <c r="AG19" s="82" t="str">
        <f t="shared" si="0"/>
        <v/>
      </c>
      <c r="AH19" s="82" t="str">
        <f>IF(ISBLANK(Glass!F19),"",Glass!F19)</f>
        <v/>
      </c>
      <c r="AI19" s="136" t="str">
        <f>IFERROR((Glass!I19-Service!AQ30)," ")</f>
        <v xml:space="preserve"> </v>
      </c>
      <c r="AJ19" s="136" t="str">
        <f>IFERROR((Glass!J19-Service!AR30)," ")</f>
        <v xml:space="preserve"> </v>
      </c>
      <c r="AK19" s="82" t="str">
        <f>""&amp;Glass!B19</f>
        <v/>
      </c>
      <c r="AM19" s="82" t="str">
        <f>IF(ISBLANK(Glass!K19),"",CONCATENATE(Glass!K19,"/",Glass!L19,"/",Glass!M19))</f>
        <v/>
      </c>
      <c r="AU19" s="87" t="str">
        <f>IF(ISBLANK(Glass!E19),"",Glass!E19)</f>
        <v/>
      </c>
      <c r="AX19" s="82" t="str">
        <f>""&amp;Glass!O19</f>
        <v/>
      </c>
      <c r="BK19" s="82" t="str">
        <f>""&amp;Glass!A19</f>
        <v/>
      </c>
    </row>
    <row r="20" spans="33:63" ht="15" customHeight="1" x14ac:dyDescent="0.25">
      <c r="AG20" s="82" t="str">
        <f t="shared" si="0"/>
        <v/>
      </c>
      <c r="AH20" s="82" t="str">
        <f>IF(ISBLANK(Glass!F20),"",Glass!F20)</f>
        <v/>
      </c>
      <c r="AI20" s="136" t="str">
        <f>IFERROR((Glass!I20-Service!AQ31)," ")</f>
        <v xml:space="preserve"> </v>
      </c>
      <c r="AJ20" s="136" t="str">
        <f>IFERROR((Glass!J20-Service!AR31)," ")</f>
        <v xml:space="preserve"> </v>
      </c>
      <c r="AK20" s="82" t="str">
        <f>""&amp;Glass!B20</f>
        <v/>
      </c>
      <c r="AM20" s="82" t="str">
        <f>IF(ISBLANK(Glass!K20),"",CONCATENATE(Glass!K20,"/",Glass!L20,"/",Glass!M20))</f>
        <v/>
      </c>
      <c r="AU20" s="87" t="str">
        <f>IF(ISBLANK(Glass!E20),"",Glass!E20)</f>
        <v/>
      </c>
      <c r="AX20" s="82" t="str">
        <f>""&amp;Glass!O20</f>
        <v/>
      </c>
      <c r="BK20" s="82" t="str">
        <f>""&amp;Glass!A20</f>
        <v/>
      </c>
    </row>
    <row r="21" spans="33:63" ht="15" customHeight="1" x14ac:dyDescent="0.25">
      <c r="AG21" s="82" t="str">
        <f t="shared" si="0"/>
        <v/>
      </c>
      <c r="AH21" s="82" t="str">
        <f>IF(ISBLANK(Glass!F21),"",Glass!F21)</f>
        <v/>
      </c>
      <c r="AI21" s="136" t="str">
        <f>IFERROR((Glass!I21-Service!AQ32)," ")</f>
        <v xml:space="preserve"> </v>
      </c>
      <c r="AJ21" s="136" t="str">
        <f>IFERROR((Glass!J21-Service!AR32)," ")</f>
        <v xml:space="preserve"> </v>
      </c>
      <c r="AK21" s="82" t="str">
        <f>""&amp;Glass!B21</f>
        <v/>
      </c>
      <c r="AM21" s="82" t="str">
        <f>IF(ISBLANK(Glass!K21),"",CONCATENATE(Glass!K21,"/",Glass!L21,"/",Glass!M21))</f>
        <v/>
      </c>
      <c r="AU21" s="87" t="str">
        <f>IF(ISBLANK(Glass!E21),"",Glass!E21)</f>
        <v/>
      </c>
      <c r="AX21" s="82" t="str">
        <f>""&amp;Glass!O21</f>
        <v/>
      </c>
      <c r="BK21" s="82" t="str">
        <f>""&amp;Glass!A21</f>
        <v/>
      </c>
    </row>
    <row r="22" spans="33:63" ht="15" customHeight="1" x14ac:dyDescent="0.25">
      <c r="AG22" s="82"/>
      <c r="AH22" s="82" t="str">
        <f>IF(ISBLANK(Glass!F22),"",Glass!F22)</f>
        <v/>
      </c>
      <c r="AI22" s="136" t="str">
        <f>IFERROR((Glass!I22-Service!AQ33)," ")</f>
        <v xml:space="preserve"> </v>
      </c>
      <c r="AJ22" s="136" t="str">
        <f>IFERROR((Glass!J22-Service!AR33)," ")</f>
        <v xml:space="preserve"> </v>
      </c>
      <c r="AK22" s="82" t="str">
        <f>""&amp;Glass!B22</f>
        <v/>
      </c>
      <c r="AM22" s="82" t="str">
        <f>IF(ISBLANK(Glass!K22),"",CONCATENATE(Glass!K22,"/",Glass!L22,"/",Glass!M22))</f>
        <v/>
      </c>
      <c r="AU22" s="87" t="str">
        <f>IF(ISBLANK(Glass!E22),"",Glass!E22)</f>
        <v/>
      </c>
      <c r="AX22" s="82" t="str">
        <f>""&amp;Glass!O22</f>
        <v/>
      </c>
      <c r="BK22" s="82" t="str">
        <f>""&amp;Glass!A22</f>
        <v/>
      </c>
    </row>
    <row r="23" spans="33:63" ht="15" customHeight="1" x14ac:dyDescent="0.25">
      <c r="AG23" s="82"/>
      <c r="AH23" s="82" t="str">
        <f>IF(ISBLANK(Glass!F23),"",Glass!F23)</f>
        <v/>
      </c>
      <c r="AI23" s="136" t="str">
        <f>IFERROR((Glass!I23-Service!AQ34)," ")</f>
        <v xml:space="preserve"> </v>
      </c>
      <c r="AJ23" s="136" t="str">
        <f>IFERROR((Glass!J23-Service!AR34)," ")</f>
        <v xml:space="preserve"> </v>
      </c>
      <c r="AK23" s="82" t="str">
        <f>""&amp;Glass!B23</f>
        <v/>
      </c>
      <c r="AM23" s="82" t="str">
        <f>IF(ISBLANK(Glass!K23),"",CONCATENATE(Glass!K23,"/",Glass!L23,"/",Glass!M23))</f>
        <v/>
      </c>
      <c r="AU23" s="87" t="str">
        <f>IF(ISBLANK(Glass!E23),"",Glass!E23)</f>
        <v/>
      </c>
      <c r="AX23" s="82" t="str">
        <f>""&amp;Glass!O23</f>
        <v/>
      </c>
      <c r="BK23" s="82" t="str">
        <f>""&amp;Glass!A23</f>
        <v/>
      </c>
    </row>
    <row r="24" spans="33:63" ht="15" customHeight="1" x14ac:dyDescent="0.25">
      <c r="AG24" s="82"/>
      <c r="AH24" s="82" t="str">
        <f>IF(ISBLANK(Glass!F24),"",Glass!F24)</f>
        <v/>
      </c>
      <c r="AI24" s="136" t="str">
        <f>IFERROR((Glass!I24-Service!AQ35)," ")</f>
        <v xml:space="preserve"> </v>
      </c>
      <c r="AJ24" s="136" t="str">
        <f>IFERROR((Glass!J24-Service!AR35)," ")</f>
        <v xml:space="preserve"> </v>
      </c>
      <c r="AK24" s="82" t="str">
        <f>""&amp;Glass!B24</f>
        <v/>
      </c>
      <c r="AM24" s="82" t="str">
        <f>IF(ISBLANK(Glass!K24),"",CONCATENATE(Glass!K24,"/",Glass!L24,"/",Glass!M24))</f>
        <v/>
      </c>
      <c r="AU24" s="87" t="str">
        <f>IF(ISBLANK(Glass!E24),"",Glass!E24)</f>
        <v/>
      </c>
      <c r="AX24" s="82" t="str">
        <f>""&amp;Glass!O24</f>
        <v/>
      </c>
      <c r="BK24" s="82"/>
    </row>
    <row r="25" spans="33:63" ht="15" customHeight="1" x14ac:dyDescent="0.25">
      <c r="AG25" s="82"/>
      <c r="AH25" s="82" t="str">
        <f>IF(ISBLANK(Glass!F25),"",Glass!F25)</f>
        <v/>
      </c>
      <c r="AI25" s="136" t="str">
        <f>IFERROR((Glass!I25-Service!AQ36)," ")</f>
        <v xml:space="preserve"> </v>
      </c>
      <c r="AJ25" s="136" t="str">
        <f>IFERROR((Glass!J25-Service!AR36)," ")</f>
        <v xml:space="preserve"> </v>
      </c>
      <c r="AK25" s="82" t="str">
        <f>""&amp;Glass!B25</f>
        <v/>
      </c>
      <c r="AM25" s="82" t="str">
        <f>IF(ISBLANK(Glass!K25),"",CONCATENATE(Glass!K25,"/",Glass!L25,"/",Glass!M25))</f>
        <v/>
      </c>
      <c r="AU25" s="87" t="str">
        <f>IF(ISBLANK(Glass!E25),"",Glass!E25)</f>
        <v/>
      </c>
      <c r="AX25" s="82" t="str">
        <f>""&amp;Glass!O25</f>
        <v/>
      </c>
      <c r="BK25" s="82"/>
    </row>
    <row r="26" spans="33:63" ht="15" customHeight="1" x14ac:dyDescent="0.25">
      <c r="AG26" s="82"/>
      <c r="AH26" s="82" t="str">
        <f>IF(ISBLANK(Glass!F26),"",Glass!F26)</f>
        <v/>
      </c>
      <c r="AI26" s="136" t="str">
        <f>IFERROR((Glass!I26-Service!AQ37)," ")</f>
        <v xml:space="preserve"> </v>
      </c>
      <c r="AJ26" s="136" t="str">
        <f>IFERROR((Glass!J26-Service!AR37)," ")</f>
        <v xml:space="preserve"> </v>
      </c>
      <c r="AK26" s="82" t="str">
        <f>""&amp;Glass!B26</f>
        <v/>
      </c>
      <c r="AM26" s="82" t="str">
        <f>IF(ISBLANK(Glass!K26),"",CONCATENATE(Glass!K26,"/",Glass!L26,"/",Glass!M26))</f>
        <v/>
      </c>
      <c r="AU26" s="87" t="str">
        <f>IF(ISBLANK(Glass!E26),"",Glass!E26)</f>
        <v/>
      </c>
      <c r="AX26" s="82" t="str">
        <f>""&amp;Glass!O26</f>
        <v/>
      </c>
      <c r="BK26" s="82"/>
    </row>
    <row r="27" spans="33:63" ht="15" customHeight="1" x14ac:dyDescent="0.25">
      <c r="AG27" s="82"/>
      <c r="AH27" s="82" t="str">
        <f>IF(ISBLANK(Glass!F27),"",Glass!F27)</f>
        <v/>
      </c>
      <c r="AI27" s="136" t="str">
        <f>IFERROR((Glass!I27-Service!AQ38)," ")</f>
        <v xml:space="preserve"> </v>
      </c>
      <c r="AJ27" s="136" t="str">
        <f>IFERROR((Glass!J27-Service!AR38)," ")</f>
        <v xml:space="preserve"> </v>
      </c>
      <c r="AK27" s="82" t="str">
        <f>""&amp;Glass!B27</f>
        <v/>
      </c>
      <c r="AM27" s="82" t="str">
        <f>IF(ISBLANK(Glass!K27),"",CONCATENATE(Glass!K27,"/",Glass!L27,"/",Glass!M27))</f>
        <v/>
      </c>
      <c r="AU27" s="87" t="str">
        <f>IF(ISBLANK(Glass!E27),"",Glass!E27)</f>
        <v/>
      </c>
      <c r="AX27" s="82" t="str">
        <f>""&amp;Glass!O27</f>
        <v/>
      </c>
      <c r="BK27" s="82"/>
    </row>
    <row r="28" spans="33:63" ht="15" customHeight="1" x14ac:dyDescent="0.25">
      <c r="AG28" s="82"/>
      <c r="AH28" s="82" t="str">
        <f>IF(ISBLANK(Glass!F28),"",Glass!F28)</f>
        <v/>
      </c>
      <c r="AI28" s="136" t="str">
        <f>IFERROR((Glass!I28-Service!AQ39)," ")</f>
        <v xml:space="preserve"> </v>
      </c>
      <c r="AJ28" s="136" t="str">
        <f>IFERROR((Glass!J28-Service!AR39)," ")</f>
        <v xml:space="preserve"> </v>
      </c>
      <c r="AK28" s="82" t="str">
        <f>""&amp;Glass!B28</f>
        <v/>
      </c>
      <c r="AM28" s="82" t="str">
        <f>IF(ISBLANK(Glass!K28),"",CONCATENATE(Glass!K28,"/",Glass!L28,"/",Glass!M28))</f>
        <v/>
      </c>
      <c r="AU28" s="87" t="str">
        <f>IF(ISBLANK(Glass!E28),"",Glass!E28)</f>
        <v/>
      </c>
      <c r="AX28" s="82" t="str">
        <f>""&amp;Glass!O28</f>
        <v/>
      </c>
      <c r="BK28" s="82"/>
    </row>
    <row r="29" spans="33:63" ht="15" customHeight="1" x14ac:dyDescent="0.25">
      <c r="AG29" s="82"/>
      <c r="AH29" s="82" t="str">
        <f>IF(ISBLANK(Glass!F29),"",Glass!F29)</f>
        <v/>
      </c>
      <c r="AI29" s="136" t="str">
        <f>IFERROR((Glass!I29-Service!AQ40)," ")</f>
        <v xml:space="preserve"> </v>
      </c>
      <c r="AJ29" s="136" t="str">
        <f>IFERROR((Glass!J29-Service!AR40)," ")</f>
        <v xml:space="preserve"> </v>
      </c>
      <c r="AK29" s="82" t="str">
        <f>""&amp;Glass!B29</f>
        <v/>
      </c>
      <c r="AM29" s="82" t="str">
        <f>IF(ISBLANK(Glass!K29),"",CONCATENATE(Glass!K29,"/",Glass!L29,"/",Glass!M29))</f>
        <v/>
      </c>
      <c r="AU29" s="87" t="str">
        <f>IF(ISBLANK(Glass!E29),"",Glass!E29)</f>
        <v/>
      </c>
      <c r="AX29" s="82" t="str">
        <f>""&amp;Glass!O29</f>
        <v/>
      </c>
      <c r="BK29" s="82"/>
    </row>
    <row r="30" spans="33:63" ht="15" customHeight="1" x14ac:dyDescent="0.25">
      <c r="AG30" s="82"/>
      <c r="AH30" s="82" t="str">
        <f>IF(ISBLANK(Glass!F30),"",Glass!F30)</f>
        <v/>
      </c>
      <c r="AI30" s="136" t="str">
        <f>IFERROR((Glass!I30-Service!AQ41)," ")</f>
        <v xml:space="preserve"> </v>
      </c>
      <c r="AJ30" s="136" t="str">
        <f>IFERROR((Glass!J30-Service!AR41)," ")</f>
        <v xml:space="preserve"> </v>
      </c>
      <c r="AK30" s="82" t="str">
        <f>""&amp;Glass!B30</f>
        <v/>
      </c>
      <c r="AM30" s="82" t="str">
        <f>IF(ISBLANK(Glass!K30),"",CONCATENATE(Glass!K30,"/",Glass!L30,"/",Glass!M30))</f>
        <v/>
      </c>
      <c r="AU30" s="87" t="str">
        <f>IF(ISBLANK(Glass!E30),"",Glass!E30)</f>
        <v/>
      </c>
      <c r="AX30" s="82" t="str">
        <f>""&amp;Glass!O30</f>
        <v/>
      </c>
      <c r="BK30" s="82"/>
    </row>
    <row r="31" spans="33:63" ht="15" customHeight="1" x14ac:dyDescent="0.25">
      <c r="AG31" s="82"/>
      <c r="AH31" s="82" t="str">
        <f>IF(ISBLANK(Glass!F31),"",Glass!F31)</f>
        <v/>
      </c>
      <c r="AI31" s="136" t="str">
        <f>IFERROR((Glass!I31-Service!AQ42)," ")</f>
        <v xml:space="preserve"> </v>
      </c>
      <c r="AJ31" s="136" t="str">
        <f>IFERROR((Glass!J31-Service!AR42)," ")</f>
        <v xml:space="preserve"> </v>
      </c>
      <c r="AK31" s="82" t="str">
        <f>""&amp;Glass!B31</f>
        <v/>
      </c>
      <c r="AM31" s="82" t="str">
        <f>IF(ISBLANK(Glass!K31),"",CONCATENATE(Glass!K31,"/",Glass!L31,"/",Glass!M31))</f>
        <v/>
      </c>
      <c r="AU31" s="87" t="str">
        <f>IF(ISBLANK(Glass!E31),"",Glass!E31)</f>
        <v/>
      </c>
      <c r="AX31" s="82" t="str">
        <f>""&amp;Glass!O31</f>
        <v/>
      </c>
      <c r="BK31" s="82"/>
    </row>
    <row r="32" spans="33:63" ht="15" customHeight="1" x14ac:dyDescent="0.25">
      <c r="AG32" s="82"/>
      <c r="AH32" s="82" t="str">
        <f>IF(ISBLANK(Glass!F32),"",Glass!F32)</f>
        <v/>
      </c>
      <c r="AI32" s="136" t="str">
        <f>IFERROR((Glass!I32-Service!AQ43)," ")</f>
        <v xml:space="preserve"> </v>
      </c>
      <c r="AJ32" s="136" t="str">
        <f>IFERROR((Glass!J32-Service!AR43)," ")</f>
        <v xml:space="preserve"> </v>
      </c>
      <c r="AK32" s="82" t="str">
        <f>""&amp;Glass!B32</f>
        <v/>
      </c>
      <c r="AM32" s="82" t="str">
        <f>IF(ISBLANK(Glass!K32),"",CONCATENATE(Glass!K32,"/",Glass!L32,"/",Glass!M32))</f>
        <v/>
      </c>
      <c r="AU32" s="87" t="str">
        <f>IF(ISBLANK(Glass!E32),"",Glass!E32)</f>
        <v/>
      </c>
      <c r="AX32" s="82" t="str">
        <f>""&amp;Glass!O32</f>
        <v/>
      </c>
      <c r="BK32" s="82"/>
    </row>
    <row r="33" spans="33:63" ht="15" customHeight="1" x14ac:dyDescent="0.25">
      <c r="AG33" s="82"/>
      <c r="AH33" s="82" t="str">
        <f>IF(ISBLANK(Glass!F33),"",Glass!F33)</f>
        <v/>
      </c>
      <c r="AI33" s="136" t="str">
        <f>IFERROR((Glass!I33-Service!AQ44)," ")</f>
        <v xml:space="preserve"> </v>
      </c>
      <c r="AJ33" s="136" t="str">
        <f>IFERROR((Glass!J33-Service!AR44)," ")</f>
        <v xml:space="preserve"> </v>
      </c>
      <c r="AK33" s="82" t="str">
        <f>""&amp;Glass!B33</f>
        <v/>
      </c>
      <c r="AM33" s="82" t="str">
        <f>IF(ISBLANK(Glass!K33),"",CONCATENATE(Glass!K33,"/",Glass!L33,"/",Glass!M33))</f>
        <v/>
      </c>
      <c r="AU33" s="87" t="str">
        <f>IF(ISBLANK(Glass!E33),"",Glass!E33)</f>
        <v/>
      </c>
      <c r="AX33" s="82" t="str">
        <f>""&amp;Glass!O33</f>
        <v/>
      </c>
      <c r="BK33" s="82"/>
    </row>
    <row r="34" spans="33:63" ht="15" customHeight="1" x14ac:dyDescent="0.25">
      <c r="AG34" s="82"/>
      <c r="AH34" s="82" t="str">
        <f>IF(ISBLANK(Glass!F34),"",Glass!F34)</f>
        <v/>
      </c>
      <c r="AI34" s="136" t="str">
        <f>IFERROR((Glass!I34-Service!AQ45)," ")</f>
        <v xml:space="preserve"> </v>
      </c>
      <c r="AJ34" s="136" t="str">
        <f>IFERROR((Glass!J34-Service!AR45)," ")</f>
        <v xml:space="preserve"> </v>
      </c>
      <c r="AK34" s="82" t="str">
        <f>""&amp;Glass!B34</f>
        <v/>
      </c>
      <c r="AM34" s="82" t="str">
        <f>IF(ISBLANK(Glass!K34),"",CONCATENATE(Glass!K34,"/",Glass!L34,"/",Glass!M34))</f>
        <v/>
      </c>
      <c r="AU34" s="87" t="str">
        <f>IF(ISBLANK(Glass!E34),"",Glass!E34)</f>
        <v/>
      </c>
      <c r="AX34" s="82" t="str">
        <f>""&amp;Glass!O34</f>
        <v/>
      </c>
      <c r="BK34" s="82"/>
    </row>
    <row r="35" spans="33:63" ht="15" customHeight="1" x14ac:dyDescent="0.25">
      <c r="AG35" s="82"/>
      <c r="AH35" s="82" t="str">
        <f>IF(ISBLANK(Glass!F35),"",Glass!F35)</f>
        <v/>
      </c>
      <c r="AI35" s="136" t="str">
        <f>IFERROR((Glass!I35-Service!AQ46)," ")</f>
        <v xml:space="preserve"> </v>
      </c>
      <c r="AJ35" s="136" t="str">
        <f>IFERROR((Glass!J35-Service!AR46)," ")</f>
        <v xml:space="preserve"> </v>
      </c>
      <c r="AK35" s="82" t="str">
        <f>""&amp;Glass!B35</f>
        <v/>
      </c>
      <c r="AM35" s="82" t="str">
        <f>IF(ISBLANK(Glass!K35),"",CONCATENATE(Glass!K35,"/",Glass!L35,"/",Glass!M35))</f>
        <v/>
      </c>
      <c r="AU35" s="87" t="str">
        <f>IF(ISBLANK(Glass!E35),"",Glass!E35)</f>
        <v/>
      </c>
      <c r="AX35" s="82" t="str">
        <f>""&amp;Glass!O35</f>
        <v/>
      </c>
      <c r="BK35" s="82"/>
    </row>
    <row r="36" spans="33:63" ht="15" customHeight="1" x14ac:dyDescent="0.25">
      <c r="AG36" s="82"/>
      <c r="AH36" s="82" t="str">
        <f>IF(ISBLANK(Glass!F36),"",Glass!F36)</f>
        <v/>
      </c>
      <c r="AI36" s="136" t="str">
        <f>IFERROR((Glass!I36-Service!AQ47)," ")</f>
        <v xml:space="preserve"> </v>
      </c>
      <c r="AJ36" s="136" t="str">
        <f>IFERROR((Glass!J36-Service!AR47)," ")</f>
        <v xml:space="preserve"> </v>
      </c>
      <c r="AK36" s="82" t="str">
        <f>""&amp;Glass!B36</f>
        <v/>
      </c>
      <c r="AM36" s="82" t="str">
        <f>IF(ISBLANK(Glass!K36),"",CONCATENATE(Glass!K36,"/",Glass!L36,"/",Glass!M36))</f>
        <v/>
      </c>
      <c r="AU36" s="87" t="str">
        <f>IF(ISBLANK(Glass!E36),"",Glass!E36)</f>
        <v/>
      </c>
      <c r="AX36" s="82" t="str">
        <f>""&amp;Glass!O36</f>
        <v/>
      </c>
      <c r="BK36" s="82"/>
    </row>
    <row r="37" spans="33:63" ht="15" customHeight="1" x14ac:dyDescent="0.25">
      <c r="AG37" s="82"/>
      <c r="AH37" s="82" t="str">
        <f>IF(ISBLANK(Glass!F37),"",Glass!F37)</f>
        <v/>
      </c>
      <c r="AI37" s="136" t="str">
        <f>IFERROR((Glass!I37-Service!AQ48)," ")</f>
        <v xml:space="preserve"> </v>
      </c>
      <c r="AJ37" s="136" t="str">
        <f>IFERROR((Glass!J37-Service!AR48)," ")</f>
        <v xml:space="preserve"> </v>
      </c>
      <c r="AK37" s="82" t="str">
        <f>""&amp;Glass!B37</f>
        <v/>
      </c>
      <c r="AM37" s="82" t="str">
        <f>IF(ISBLANK(Glass!K37),"",CONCATENATE(Glass!K37,"/",Glass!L37,"/",Glass!M37))</f>
        <v/>
      </c>
      <c r="AU37" s="87" t="str">
        <f>IF(ISBLANK(Glass!E37),"",Glass!E37)</f>
        <v/>
      </c>
      <c r="AX37" s="82" t="str">
        <f>""&amp;Glass!O37</f>
        <v/>
      </c>
      <c r="BK37" s="82"/>
    </row>
    <row r="38" spans="33:63" ht="15" customHeight="1" x14ac:dyDescent="0.25">
      <c r="AG38" s="82"/>
      <c r="AH38" s="82" t="str">
        <f>IF(ISBLANK(Glass!F38),"",Glass!F38)</f>
        <v/>
      </c>
      <c r="AI38" s="136" t="str">
        <f>IFERROR((Glass!I38-Service!AQ49)," ")</f>
        <v xml:space="preserve"> </v>
      </c>
      <c r="AJ38" s="136" t="str">
        <f>IFERROR((Glass!J38-Service!AR49)," ")</f>
        <v xml:space="preserve"> </v>
      </c>
      <c r="AK38" s="82" t="str">
        <f>""&amp;Glass!B38</f>
        <v/>
      </c>
      <c r="AM38" s="82" t="str">
        <f>IF(ISBLANK(Glass!K38),"",CONCATENATE(Glass!K38,"/",Glass!L38,"/",Glass!M38))</f>
        <v/>
      </c>
      <c r="AU38" s="87" t="str">
        <f>IF(ISBLANK(Glass!E38),"",Glass!E38)</f>
        <v/>
      </c>
      <c r="AX38" s="82" t="str">
        <f>""&amp;Glass!O38</f>
        <v/>
      </c>
      <c r="BK38" s="82"/>
    </row>
    <row r="39" spans="33:63" ht="15" customHeight="1" x14ac:dyDescent="0.25">
      <c r="AG39" s="82"/>
      <c r="AH39" s="82" t="str">
        <f>IF(ISBLANK(Glass!F39),"",Glass!F39)</f>
        <v/>
      </c>
      <c r="AI39" s="136" t="str">
        <f>IFERROR((Glass!I39-Service!AQ50)," ")</f>
        <v xml:space="preserve"> </v>
      </c>
      <c r="AJ39" s="136" t="str">
        <f>IFERROR((Glass!J39-Service!AR50)," ")</f>
        <v xml:space="preserve"> </v>
      </c>
      <c r="AK39" s="82" t="str">
        <f>""&amp;Glass!B39</f>
        <v/>
      </c>
      <c r="AM39" s="82" t="str">
        <f>IF(ISBLANK(Glass!K39),"",CONCATENATE(Glass!K39,"/",Glass!L39,"/",Glass!M39))</f>
        <v/>
      </c>
      <c r="AU39" s="87" t="str">
        <f>IF(ISBLANK(Glass!E39),"",Glass!E39)</f>
        <v/>
      </c>
      <c r="AX39" s="82" t="str">
        <f>""&amp;Glass!O39</f>
        <v/>
      </c>
      <c r="BK39" s="82"/>
    </row>
    <row r="40" spans="33:63" ht="15" customHeight="1" x14ac:dyDescent="0.25">
      <c r="AG40" s="82"/>
      <c r="AH40" s="82" t="str">
        <f>IF(ISBLANK(Glass!F40),"",Glass!F40)</f>
        <v/>
      </c>
      <c r="AI40" s="136" t="str">
        <f>IFERROR((Glass!I40-Service!AQ51)," ")</f>
        <v xml:space="preserve"> </v>
      </c>
      <c r="AJ40" s="136" t="str">
        <f>IFERROR((Glass!J40-Service!AR51)," ")</f>
        <v xml:space="preserve"> </v>
      </c>
      <c r="AK40" s="82" t="str">
        <f>""&amp;Glass!B40</f>
        <v/>
      </c>
      <c r="AM40" s="82" t="str">
        <f>IF(ISBLANK(Glass!K40),"",CONCATENATE(Glass!K40,"/",Glass!L40,"/",Glass!M40))</f>
        <v/>
      </c>
      <c r="AU40" s="87" t="str">
        <f>IF(ISBLANK(Glass!E40),"",Glass!E40)</f>
        <v/>
      </c>
      <c r="AX40" s="82" t="str">
        <f>""&amp;Glass!O40</f>
        <v/>
      </c>
      <c r="BK40" s="82"/>
    </row>
    <row r="41" spans="33:63" ht="15" customHeight="1" x14ac:dyDescent="0.25">
      <c r="AG41" s="82"/>
      <c r="AH41" s="82" t="str">
        <f>IF(ISBLANK(Glass!F41),"",Glass!F41)</f>
        <v/>
      </c>
      <c r="AI41" s="136" t="str">
        <f>IFERROR((Glass!I41-Service!AQ52)," ")</f>
        <v xml:space="preserve"> </v>
      </c>
      <c r="AJ41" s="136" t="str">
        <f>IFERROR((Glass!J41-Service!AR52)," ")</f>
        <v xml:space="preserve"> </v>
      </c>
      <c r="AK41" s="82" t="str">
        <f>""&amp;Glass!B41</f>
        <v/>
      </c>
      <c r="AM41" s="82" t="str">
        <f>IF(ISBLANK(Glass!K41),"",CONCATENATE(Glass!K41,"/",Glass!L41,"/",Glass!M41))</f>
        <v/>
      </c>
      <c r="AU41" s="87" t="str">
        <f>IF(ISBLANK(Glass!E41),"",Glass!E41)</f>
        <v/>
      </c>
      <c r="AX41" s="82" t="str">
        <f>""&amp;Glass!O41</f>
        <v/>
      </c>
      <c r="BK41" s="82"/>
    </row>
    <row r="42" spans="33:63" ht="15" customHeight="1" x14ac:dyDescent="0.25">
      <c r="AG42" s="82"/>
      <c r="AH42" s="82" t="str">
        <f>IF(ISBLANK(Glass!F42),"",Glass!F42)</f>
        <v/>
      </c>
      <c r="AI42" s="136" t="str">
        <f>IFERROR((Glass!I42-Service!AQ53)," ")</f>
        <v xml:space="preserve"> </v>
      </c>
      <c r="AJ42" s="136" t="str">
        <f>IFERROR((Glass!J42-Service!AR53)," ")</f>
        <v xml:space="preserve"> </v>
      </c>
      <c r="AK42" s="82" t="str">
        <f>""&amp;Glass!B42</f>
        <v/>
      </c>
      <c r="AM42" s="82" t="str">
        <f>IF(ISBLANK(Glass!K42),"",CONCATENATE(Glass!K42,"/",Glass!L42,"/",Glass!M42))</f>
        <v/>
      </c>
      <c r="AU42" s="87" t="str">
        <f>IF(ISBLANK(Glass!E42),"",Glass!E42)</f>
        <v/>
      </c>
      <c r="AX42" s="82" t="str">
        <f>""&amp;Glass!O42</f>
        <v/>
      </c>
      <c r="BK42" s="82"/>
    </row>
    <row r="43" spans="33:63" ht="15" customHeight="1" x14ac:dyDescent="0.25">
      <c r="AG43" s="82"/>
      <c r="AH43" s="82" t="str">
        <f>IF(ISBLANK(Glass!F43),"",Glass!F43)</f>
        <v/>
      </c>
      <c r="AI43" s="136" t="str">
        <f>IFERROR((Glass!I43-Service!AQ54)," ")</f>
        <v xml:space="preserve"> </v>
      </c>
      <c r="AJ43" s="136" t="str">
        <f>IFERROR((Glass!J43-Service!AR54)," ")</f>
        <v xml:space="preserve"> </v>
      </c>
      <c r="AK43" s="82" t="str">
        <f>""&amp;Glass!B43</f>
        <v/>
      </c>
      <c r="AM43" s="82" t="str">
        <f>IF(ISBLANK(Glass!K43),"",CONCATENATE(Glass!K43,"/",Glass!L43,"/",Glass!M43))</f>
        <v/>
      </c>
      <c r="AU43" s="87" t="str">
        <f>IF(ISBLANK(Glass!E43),"",Glass!E43)</f>
        <v/>
      </c>
      <c r="AX43" s="82" t="str">
        <f>""&amp;Glass!O43</f>
        <v/>
      </c>
      <c r="BK43" s="82"/>
    </row>
    <row r="44" spans="33:63" ht="15" customHeight="1" x14ac:dyDescent="0.25">
      <c r="AG44" s="82"/>
      <c r="AH44" s="82" t="str">
        <f>IF(ISBLANK(Glass!F44),"",Glass!F44)</f>
        <v/>
      </c>
      <c r="AI44" s="136" t="str">
        <f>IFERROR((Glass!I44-Service!AQ55)," ")</f>
        <v xml:space="preserve"> </v>
      </c>
      <c r="AJ44" s="136" t="str">
        <f>IFERROR((Glass!J44-Service!AR55)," ")</f>
        <v xml:space="preserve"> </v>
      </c>
      <c r="AK44" s="82" t="str">
        <f>""&amp;Glass!B44</f>
        <v/>
      </c>
      <c r="AM44" s="82" t="str">
        <f>IF(ISBLANK(Glass!K44),"",CONCATENATE(Glass!K44,"/",Glass!L44,"/",Glass!M44))</f>
        <v/>
      </c>
      <c r="AU44" s="87" t="str">
        <f>IF(ISBLANK(Glass!E44),"",Glass!E44)</f>
        <v/>
      </c>
      <c r="AX44" s="82" t="str">
        <f>""&amp;Glass!O44</f>
        <v/>
      </c>
      <c r="BK44" s="82"/>
    </row>
    <row r="45" spans="33:63" ht="15" customHeight="1" x14ac:dyDescent="0.25">
      <c r="AG45" s="82"/>
      <c r="AH45" s="82" t="str">
        <f>IF(ISBLANK(Glass!F45),"",Glass!F45)</f>
        <v/>
      </c>
      <c r="AI45" s="136" t="str">
        <f>IFERROR((Glass!I45-Service!AQ56)," ")</f>
        <v xml:space="preserve"> </v>
      </c>
      <c r="AJ45" s="136" t="str">
        <f>IFERROR((Glass!J45-Service!AR56)," ")</f>
        <v xml:space="preserve"> </v>
      </c>
      <c r="AK45" s="82" t="str">
        <f>""&amp;Glass!B45</f>
        <v/>
      </c>
      <c r="AM45" s="82" t="str">
        <f>IF(ISBLANK(Glass!K45),"",CONCATENATE(Glass!K45,"/",Glass!L45,"/",Glass!M45))</f>
        <v/>
      </c>
      <c r="AU45" s="87" t="str">
        <f>IF(ISBLANK(Glass!E45),"",Glass!E45)</f>
        <v/>
      </c>
      <c r="AX45" s="82" t="str">
        <f>""&amp;Glass!O45</f>
        <v/>
      </c>
      <c r="BK45" s="82"/>
    </row>
    <row r="46" spans="33:63" ht="15" customHeight="1" x14ac:dyDescent="0.25">
      <c r="AG46" s="82"/>
      <c r="AH46" s="82" t="str">
        <f>IF(ISBLANK(Glass!F54),"",Glass!F54)</f>
        <v/>
      </c>
      <c r="AI46" s="136" t="str">
        <f>IFERROR((Glass!I54-Service!AQ57)," ")</f>
        <v xml:space="preserve"> </v>
      </c>
      <c r="AJ46" s="136" t="str">
        <f>IFERROR((Glass!J54-Service!AR57)," ")</f>
        <v xml:space="preserve"> </v>
      </c>
      <c r="AK46" s="82" t="str">
        <f>""&amp;Glass!B54</f>
        <v/>
      </c>
      <c r="AM46" s="82" t="str">
        <f>IF(ISBLANK(Glass!K54),"",CONCATENATE(Glass!K54,"/",Glass!L54,"/",Glass!M54))</f>
        <v/>
      </c>
      <c r="AU46" s="87" t="str">
        <f>IF(ISBLANK(Glass!E54),"",Glass!E54)</f>
        <v/>
      </c>
      <c r="AX46" s="82" t="str">
        <f>""&amp;Glass!O54</f>
        <v/>
      </c>
      <c r="BK46" s="82"/>
    </row>
    <row r="47" spans="33:63" ht="15" customHeight="1" x14ac:dyDescent="0.25">
      <c r="AG47" s="82"/>
      <c r="AH47" s="82" t="str">
        <f>IF(ISBLANK(Glass!F55),"",Glass!F55)</f>
        <v/>
      </c>
      <c r="AI47" s="136" t="str">
        <f>IFERROR((Glass!I55-Service!AQ58)," ")</f>
        <v xml:space="preserve"> </v>
      </c>
      <c r="AJ47" s="136" t="str">
        <f>IFERROR((Glass!J55-Service!AR58)," ")</f>
        <v xml:space="preserve"> </v>
      </c>
      <c r="AK47" s="82" t="str">
        <f>""&amp;Glass!B55</f>
        <v/>
      </c>
      <c r="AM47" s="82" t="str">
        <f>IF(ISBLANK(Glass!K55),"",CONCATENATE(Glass!K55,"/",Glass!L55,"/",Glass!M55))</f>
        <v/>
      </c>
      <c r="AU47" s="87" t="str">
        <f>IF(ISBLANK(Glass!E55),"",Glass!E55)</f>
        <v/>
      </c>
      <c r="AX47" s="82" t="str">
        <f>""&amp;Glass!O55</f>
        <v/>
      </c>
      <c r="BK47" s="82"/>
    </row>
    <row r="48" spans="33:63" ht="15" customHeight="1" x14ac:dyDescent="0.25">
      <c r="AG48" s="82"/>
      <c r="AH48" s="82" t="str">
        <f>IF(ISBLANK(Glass!F56),"",Glass!F56)</f>
        <v/>
      </c>
      <c r="AI48" s="136" t="str">
        <f>IFERROR((Glass!I56-Service!AQ59)," ")</f>
        <v xml:space="preserve"> </v>
      </c>
      <c r="AJ48" s="136" t="str">
        <f>IFERROR((Glass!J56-Service!AR59)," ")</f>
        <v xml:space="preserve"> </v>
      </c>
      <c r="AK48" s="82" t="str">
        <f>""&amp;Glass!B56</f>
        <v/>
      </c>
      <c r="AM48" s="82" t="str">
        <f>IF(ISBLANK(Glass!K56),"",CONCATENATE(Glass!K56,"/",Glass!L56,"/",Glass!M56))</f>
        <v/>
      </c>
      <c r="AU48" s="87" t="str">
        <f>IF(ISBLANK(Glass!E56),"",Glass!E56)</f>
        <v/>
      </c>
      <c r="AX48" s="82" t="str">
        <f>""&amp;Glass!O56</f>
        <v/>
      </c>
      <c r="BK48" s="82"/>
    </row>
    <row r="49" spans="1:63" ht="15" customHeight="1" x14ac:dyDescent="0.25">
      <c r="AG49" s="82"/>
      <c r="AH49" s="82" t="str">
        <f>IF(ISBLANK(Glass!F57),"",Glass!F57)</f>
        <v/>
      </c>
      <c r="AI49" s="136" t="str">
        <f>IFERROR((Glass!I57-Service!AQ60)," ")</f>
        <v xml:space="preserve"> </v>
      </c>
      <c r="AJ49" s="136" t="str">
        <f>IFERROR((Glass!J57-Service!AR60)," ")</f>
        <v xml:space="preserve"> </v>
      </c>
      <c r="AK49" s="82" t="str">
        <f>""&amp;Glass!B57</f>
        <v/>
      </c>
      <c r="AM49" s="82" t="str">
        <f>IF(ISBLANK(Glass!K57),"",CONCATENATE(Glass!K57,"/",Glass!L57,"/",Glass!M57))</f>
        <v/>
      </c>
      <c r="AU49" s="87" t="str">
        <f>IF(ISBLANK(Glass!E57),"",Glass!E57)</f>
        <v/>
      </c>
      <c r="AX49" s="82" t="str">
        <f>""&amp;Glass!O57</f>
        <v/>
      </c>
      <c r="BK49" s="82"/>
    </row>
    <row r="50" spans="1:63" ht="15" customHeight="1" x14ac:dyDescent="0.25">
      <c r="A50" s="82"/>
      <c r="B50" s="82"/>
      <c r="C50" s="82" t="s">
        <v>920</v>
      </c>
      <c r="D50" s="82" t="s">
        <v>920</v>
      </c>
      <c r="E50" s="82"/>
      <c r="G50" s="82"/>
      <c r="O50" s="87"/>
      <c r="R50" s="82"/>
      <c r="AE50" s="82"/>
      <c r="AH50" s="82" t="str">
        <f>IF(ISBLANK(Glass!F58),"",Glass!F58)</f>
        <v/>
      </c>
      <c r="AI50" s="136" t="str">
        <f>IFERROR((Glass!I58-Service!AQ61)," ")</f>
        <v xml:space="preserve"> </v>
      </c>
      <c r="AJ50" s="136" t="str">
        <f>IFERROR((Glass!J58-Service!AR61)," ")</f>
        <v xml:space="preserve"> </v>
      </c>
      <c r="AK50" s="82" t="str">
        <f>""&amp;Glass!B58</f>
        <v/>
      </c>
      <c r="AM50" s="82" t="str">
        <f>IF(ISBLANK(Glass!K58),"",CONCATENATE(Glass!K58,"/",Glass!L58,"/",Glass!M58))</f>
        <v/>
      </c>
      <c r="AU50" s="87" t="str">
        <f>IF(ISBLANK(Glass!E58),"",Glass!E58)</f>
        <v/>
      </c>
      <c r="AX50" s="82" t="str">
        <f>""&amp;Glass!O58</f>
        <v/>
      </c>
    </row>
    <row r="51" spans="1:63" ht="15" customHeight="1" x14ac:dyDescent="0.25">
      <c r="A51" s="82"/>
      <c r="B51" s="82"/>
      <c r="C51" s="82" t="s">
        <v>920</v>
      </c>
      <c r="D51" s="82" t="s">
        <v>920</v>
      </c>
      <c r="E51" s="82"/>
      <c r="G51" s="82"/>
      <c r="O51" s="87"/>
      <c r="R51" s="82"/>
      <c r="AE51" s="82"/>
      <c r="AU51" s="87"/>
      <c r="AX51" s="82"/>
    </row>
    <row r="52" spans="1:63" ht="15" customHeight="1" x14ac:dyDescent="0.25">
      <c r="A52" s="82"/>
      <c r="B52" s="82"/>
      <c r="C52" s="82" t="s">
        <v>920</v>
      </c>
      <c r="D52" s="82" t="s">
        <v>920</v>
      </c>
      <c r="E52" s="82"/>
      <c r="G52" s="82"/>
      <c r="O52" s="87"/>
      <c r="R52" s="82"/>
      <c r="AE52" s="82"/>
      <c r="AX52" s="82"/>
    </row>
    <row r="53" spans="1:63" ht="15" customHeight="1" x14ac:dyDescent="0.25">
      <c r="A53" s="82"/>
      <c r="B53" s="82"/>
      <c r="C53" s="82" t="s">
        <v>920</v>
      </c>
      <c r="D53" s="82" t="s">
        <v>920</v>
      </c>
      <c r="E53" s="82"/>
      <c r="G53" s="82"/>
      <c r="O53" s="87"/>
      <c r="R53" s="82"/>
      <c r="AE53" s="82"/>
    </row>
    <row r="54" spans="1:63" ht="15" customHeight="1" x14ac:dyDescent="0.25">
      <c r="A54" s="82"/>
      <c r="B54" s="82"/>
      <c r="C54" s="82" t="s">
        <v>920</v>
      </c>
      <c r="D54" s="82" t="s">
        <v>920</v>
      </c>
      <c r="E54" s="82"/>
      <c r="G54" s="82"/>
      <c r="O54" s="87"/>
      <c r="R54" s="82"/>
      <c r="AE54" s="82"/>
    </row>
    <row r="55" spans="1:63" ht="15" customHeight="1" x14ac:dyDescent="0.25">
      <c r="A55" s="82"/>
      <c r="B55" s="82"/>
      <c r="C55" s="82" t="s">
        <v>920</v>
      </c>
      <c r="D55" s="82" t="s">
        <v>920</v>
      </c>
      <c r="E55" s="82"/>
      <c r="G55" s="82"/>
      <c r="O55" s="87"/>
      <c r="R55" s="82"/>
      <c r="AE55" s="82"/>
    </row>
    <row r="56" spans="1:63" ht="15" customHeight="1" x14ac:dyDescent="0.25">
      <c r="A56" s="82"/>
      <c r="B56" s="82"/>
      <c r="C56" s="82" t="s">
        <v>920</v>
      </c>
      <c r="D56" s="82" t="s">
        <v>920</v>
      </c>
      <c r="E56" s="82"/>
      <c r="G56" s="82"/>
      <c r="O56" s="87"/>
      <c r="R56" s="82"/>
      <c r="AE56" s="82"/>
    </row>
    <row r="57" spans="1:63" ht="15" customHeight="1" x14ac:dyDescent="0.25">
      <c r="A57" s="82"/>
      <c r="B57" s="82"/>
      <c r="C57" s="82" t="s">
        <v>920</v>
      </c>
      <c r="D57" s="82" t="s">
        <v>920</v>
      </c>
      <c r="E57" s="82"/>
      <c r="G57" s="82"/>
      <c r="O57" s="87"/>
      <c r="R57" s="82"/>
      <c r="AE57" s="82"/>
    </row>
    <row r="58" spans="1:63" ht="15" customHeight="1" x14ac:dyDescent="0.25">
      <c r="A58" s="82"/>
      <c r="B58" s="82"/>
      <c r="C58" s="82" t="s">
        <v>920</v>
      </c>
      <c r="D58" s="82" t="s">
        <v>920</v>
      </c>
      <c r="E58" s="82"/>
      <c r="G58" s="82"/>
      <c r="O58" s="87"/>
      <c r="R58" s="82"/>
      <c r="AE58" s="82"/>
    </row>
    <row r="59" spans="1:63" ht="15" customHeight="1" x14ac:dyDescent="0.25">
      <c r="A59" s="82"/>
      <c r="B59" s="82"/>
      <c r="C59" s="82" t="s">
        <v>920</v>
      </c>
      <c r="D59" s="82" t="s">
        <v>920</v>
      </c>
      <c r="E59" s="82"/>
      <c r="G59" s="82"/>
      <c r="O59" s="87"/>
      <c r="R59" s="82"/>
      <c r="AE59" s="82"/>
    </row>
    <row r="60" spans="1:63" ht="15" customHeight="1" x14ac:dyDescent="0.25">
      <c r="A60" s="82"/>
      <c r="B60" s="82"/>
      <c r="C60" s="82" t="s">
        <v>920</v>
      </c>
      <c r="D60" s="82" t="s">
        <v>920</v>
      </c>
      <c r="E60" s="82"/>
      <c r="G60" s="82"/>
      <c r="O60" s="87"/>
      <c r="R60" s="82"/>
      <c r="AE60" s="82"/>
    </row>
    <row r="61" spans="1:63" ht="15" customHeight="1" x14ac:dyDescent="0.25"/>
    <row r="76" spans="1:11" ht="18.75" x14ac:dyDescent="0.25">
      <c r="A76" s="132"/>
      <c r="E76" s="132"/>
      <c r="I76" s="133"/>
      <c r="J76" s="133"/>
      <c r="K76" s="133"/>
    </row>
  </sheetData>
  <protectedRanges>
    <protectedRange sqref="K76 D76:H76 A76 A77:Y9997 L62:Y76" name="Edit Form"/>
  </protectedRanges>
  <dataConsolidate function="product">
    <dataRefs count="1">
      <dataRef ref="E2:G14" sheet="Glass Order Entry - Canada" r:id="rId1"/>
    </dataRefs>
  </dataConsolidate>
  <pageMargins left="0.23622047244094488" right="0.23622047244094488" top="0.82677165354330706" bottom="0.23622047244094488" header="0" footer="0"/>
  <pageSetup paperSize="3" scale="27" orientation="landscape" verticalDpi="203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96db98-2227-4319-9e19-3c057ebdeca4" xsi:nil="true"/>
    <lcf76f155ced4ddcb4097134ff3c332f xmlns="dab8a10f-5cef-42b6-a08d-96012b1e1650">
      <Terms xmlns="http://schemas.microsoft.com/office/infopath/2007/PartnerControls"/>
    </lcf76f155ced4ddcb4097134ff3c332f>
    <SharedWithUsers xmlns="7296db98-2227-4319-9e19-3c057ebdeca4">
      <UserInfo>
        <DisplayName>Jake Villalon</DisplayName>
        <AccountId>344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78F4A728FF4544BA29EA6E66060DCB" ma:contentTypeVersion="18" ma:contentTypeDescription="Create a new document." ma:contentTypeScope="" ma:versionID="4658ce5a96662fe1d21795e58bc332bb">
  <xsd:schema xmlns:xsd="http://www.w3.org/2001/XMLSchema" xmlns:xs="http://www.w3.org/2001/XMLSchema" xmlns:p="http://schemas.microsoft.com/office/2006/metadata/properties" xmlns:ns2="7296db98-2227-4319-9e19-3c057ebdeca4" xmlns:ns3="dab8a10f-5cef-42b6-a08d-96012b1e1650" targetNamespace="http://schemas.microsoft.com/office/2006/metadata/properties" ma:root="true" ma:fieldsID="8934bc9fa3dd2df0f8dd12230c35e674" ns2:_="" ns3:_="">
    <xsd:import namespace="7296db98-2227-4319-9e19-3c057ebdeca4"/>
    <xsd:import namespace="dab8a10f-5cef-42b6-a08d-96012b1e16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96db98-2227-4319-9e19-3c057ebdeca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9db0a99-5a2e-4a51-a958-d21c8717adda}" ma:internalName="TaxCatchAll" ma:showField="CatchAllData" ma:web="7296db98-2227-4319-9e19-3c057ebdec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b8a10f-5cef-42b6-a08d-96012b1e16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8e1a1f1c-42e8-4cba-b5d8-81ae6c0cb9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842D76-0F8D-4CC9-8EBE-65513D5FD960}">
  <ds:schemaRefs>
    <ds:schemaRef ds:uri="http://schemas.microsoft.com/office/2006/metadata/properties"/>
    <ds:schemaRef ds:uri="http://schemas.microsoft.com/office/infopath/2007/PartnerControls"/>
    <ds:schemaRef ds:uri="7296db98-2227-4319-9e19-3c057ebdeca4"/>
    <ds:schemaRef ds:uri="dab8a10f-5cef-42b6-a08d-96012b1e1650"/>
  </ds:schemaRefs>
</ds:datastoreItem>
</file>

<file path=customXml/itemProps2.xml><?xml version="1.0" encoding="utf-8"?>
<ds:datastoreItem xmlns:ds="http://schemas.openxmlformats.org/officeDocument/2006/customXml" ds:itemID="{EEF4B7B7-C017-4F2A-B210-02B4492E2D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E51E66-1D19-40B5-810F-806065FCA8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96db98-2227-4319-9e19-3c057ebdeca4"/>
    <ds:schemaRef ds:uri="dab8a10f-5cef-42b6-a08d-96012b1e16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SR Form</vt:lpstr>
      <vt:lpstr>Extrusion</vt:lpstr>
      <vt:lpstr>Hardware</vt:lpstr>
      <vt:lpstr>Brakeshape</vt:lpstr>
      <vt:lpstr>Glass</vt:lpstr>
      <vt:lpstr>Panel</vt:lpstr>
      <vt:lpstr>Consumables</vt:lpstr>
      <vt:lpstr>Complete Window</vt:lpstr>
      <vt:lpstr>Awning-Casement</vt:lpstr>
      <vt:lpstr>Door</vt:lpstr>
      <vt:lpstr>Screen</vt:lpstr>
      <vt:lpstr>'Awning-Casement'!Print_Area</vt:lpstr>
      <vt:lpstr>Brakeshape!Print_Area</vt:lpstr>
      <vt:lpstr>'Complete Window'!Print_Area</vt:lpstr>
      <vt:lpstr>Door!Print_Area</vt:lpstr>
      <vt:lpstr>Glass!Print_Area</vt:lpstr>
      <vt:lpstr>'Glass Order Entry - Canada'!Print_Area</vt:lpstr>
      <vt:lpstr>'Glass Order Entry - USA'!Print_Area</vt:lpstr>
      <vt:lpstr>Panel!Print_Area</vt:lpstr>
      <vt:lpstr>'SR Form'!Print_Area</vt:lpstr>
    </vt:vector>
  </TitlesOfParts>
  <Manager>pgulavane@questwindows.com</Manager>
  <Company>Quest Window Systems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Request Form</dc:title>
  <dc:subject>Customer Service Request From</dc:subject>
  <dc:creator>mmehta@questwindows.com</dc:creator>
  <cp:keywords/>
  <dc:description/>
  <cp:lastModifiedBy>Nupur Adhvaryu</cp:lastModifiedBy>
  <cp:revision/>
  <dcterms:created xsi:type="dcterms:W3CDTF">2021-06-10T18:51:43Z</dcterms:created>
  <dcterms:modified xsi:type="dcterms:W3CDTF">2025-02-14T15:59:19Z</dcterms:modified>
  <cp:category>Service Department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0x0101008278F4A728FF4544BA29EA6E66060DCB</vt:lpwstr>
  </property>
  <property fmtid="{D5CDD505-2E9C-101B-9397-08002B2CF9AE}" pid="3" name="MediaServiceImageTags">
    <vt:lpwstr/>
  </property>
  <property fmtid="{D5CDD505-2E9C-101B-9397-08002B2CF9AE}" pid="4" name="Date completed" linkTarget="'SR Form'!Print_Area">
    <vt:lpwstr/>
  </property>
  <property fmtid="{D5CDD505-2E9C-101B-9397-08002B2CF9AE}" pid="5" name="Destination" linkTarget="'SR Form'!Print_Area">
    <vt:lpwstr/>
  </property>
</Properties>
</file>